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H:\4470_3850_RVT_Prelouc\_DPS\_rozpocet2022\"/>
    </mc:Choice>
  </mc:AlternateContent>
  <bookViews>
    <workbookView xWindow="0" yWindow="0" windowWidth="0" windowHeight="0"/>
  </bookViews>
  <sheets>
    <sheet name="Rekapitulace stavby" sheetId="1" r:id="rId1"/>
    <sheet name="SO 01.2 - Rekonstrukce mo..." sheetId="2" r:id="rId2"/>
    <sheet name="SO 02.2 - Rekonstrukce mo..." sheetId="3" r:id="rId3"/>
    <sheet name="SO 03 - Betonový most do ..." sheetId="4" r:id="rId4"/>
    <sheet name="SO 04 - Lávka pro pěší a ..." sheetId="5" r:id="rId5"/>
    <sheet name="SO 05 - Lávka pro pěší a ..." sheetId="6" r:id="rId6"/>
    <sheet name="VRN-TOK - Vedlejší rozpoč..." sheetId="7" r:id="rId7"/>
    <sheet name="Pokyny pro vyplnění" sheetId="8" r:id="rId8"/>
  </sheets>
  <definedNames>
    <definedName name="_xlnm.Print_Area" localSheetId="0">'Rekapitulace stavby'!$D$4:$AO$36,'Rekapitulace stavby'!$C$42:$AQ$61</definedName>
    <definedName name="_xlnm.Print_Titles" localSheetId="0">'Rekapitulace stavby'!$52:$52</definedName>
    <definedName name="_xlnm._FilterDatabase" localSheetId="1" hidden="1">'SO 01.2 - Rekonstrukce mo...'!$C$89:$K$583</definedName>
    <definedName name="_xlnm.Print_Area" localSheetId="1">'SO 01.2 - Rekonstrukce mo...'!$C$4:$J$39,'SO 01.2 - Rekonstrukce mo...'!$C$45:$J$71,'SO 01.2 - Rekonstrukce mo...'!$C$77:$K$583</definedName>
    <definedName name="_xlnm.Print_Titles" localSheetId="1">'SO 01.2 - Rekonstrukce mo...'!$89:$89</definedName>
    <definedName name="_xlnm._FilterDatabase" localSheetId="2" hidden="1">'SO 02.2 - Rekonstrukce mo...'!$C$89:$K$445</definedName>
    <definedName name="_xlnm.Print_Area" localSheetId="2">'SO 02.2 - Rekonstrukce mo...'!$C$4:$J$39,'SO 02.2 - Rekonstrukce mo...'!$C$45:$J$71,'SO 02.2 - Rekonstrukce mo...'!$C$77:$K$445</definedName>
    <definedName name="_xlnm.Print_Titles" localSheetId="2">'SO 02.2 - Rekonstrukce mo...'!$89:$89</definedName>
    <definedName name="_xlnm._FilterDatabase" localSheetId="3" hidden="1">'SO 03 - Betonový most do ...'!$C$91:$K$239</definedName>
    <definedName name="_xlnm.Print_Area" localSheetId="3">'SO 03 - Betonový most do ...'!$C$4:$J$39,'SO 03 - Betonový most do ...'!$C$45:$J$73,'SO 03 - Betonový most do ...'!$C$79:$K$239</definedName>
    <definedName name="_xlnm.Print_Titles" localSheetId="3">'SO 03 - Betonový most do ...'!$91:$91</definedName>
    <definedName name="_xlnm._FilterDatabase" localSheetId="4" hidden="1">'SO 04 - Lávka pro pěší a ...'!$C$86:$K$211</definedName>
    <definedName name="_xlnm.Print_Area" localSheetId="4">'SO 04 - Lávka pro pěší a ...'!$C$4:$J$39,'SO 04 - Lávka pro pěší a ...'!$C$45:$J$68,'SO 04 - Lávka pro pěší a ...'!$C$74:$K$211</definedName>
    <definedName name="_xlnm.Print_Titles" localSheetId="4">'SO 04 - Lávka pro pěší a ...'!$86:$86</definedName>
    <definedName name="_xlnm._FilterDatabase" localSheetId="5" hidden="1">'SO 05 - Lávka pro pěší a ...'!$C$86:$K$198</definedName>
    <definedName name="_xlnm.Print_Area" localSheetId="5">'SO 05 - Lávka pro pěší a ...'!$C$4:$J$39,'SO 05 - Lávka pro pěší a ...'!$C$45:$J$68,'SO 05 - Lávka pro pěší a ...'!$C$74:$K$198</definedName>
    <definedName name="_xlnm.Print_Titles" localSheetId="5">'SO 05 - Lávka pro pěší a ...'!$86:$86</definedName>
    <definedName name="_xlnm._FilterDatabase" localSheetId="6" hidden="1">'VRN-TOK - Vedlejší rozpoč...'!$C$80:$K$110</definedName>
    <definedName name="_xlnm.Print_Area" localSheetId="6">'VRN-TOK - Vedlejší rozpoč...'!$C$4:$J$39,'VRN-TOK - Vedlejší rozpoč...'!$C$45:$J$62,'VRN-TOK - Vedlejší rozpoč...'!$C$68:$K$110</definedName>
    <definedName name="_xlnm.Print_Titles" localSheetId="6">'VRN-TOK - Vedlejší rozpoč...'!$80:$80</definedName>
    <definedName name="_xlnm.Print_Area" localSheetId="7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7" l="1" r="J37"/>
  <c r="J36"/>
  <c i="1" r="AY60"/>
  <c i="7" r="J35"/>
  <c i="1" r="AX60"/>
  <c i="7"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3"/>
  <c r="BH83"/>
  <c r="BG83"/>
  <c r="BF83"/>
  <c r="T83"/>
  <c r="R83"/>
  <c r="P83"/>
  <c r="F75"/>
  <c r="E73"/>
  <c r="F52"/>
  <c r="E50"/>
  <c r="J24"/>
  <c r="E24"/>
  <c r="J55"/>
  <c r="J23"/>
  <c r="J21"/>
  <c r="E21"/>
  <c r="J54"/>
  <c r="J20"/>
  <c r="J18"/>
  <c r="E18"/>
  <c r="F55"/>
  <c r="J17"/>
  <c r="J15"/>
  <c r="E15"/>
  <c r="F77"/>
  <c r="J14"/>
  <c r="J12"/>
  <c r="J75"/>
  <c r="E7"/>
  <c r="E48"/>
  <c i="6" r="J37"/>
  <c r="J36"/>
  <c i="1" r="AY59"/>
  <c i="6" r="J35"/>
  <c i="1" r="AX59"/>
  <c i="6" r="BI195"/>
  <c r="BH195"/>
  <c r="BG195"/>
  <c r="BF195"/>
  <c r="T195"/>
  <c r="R195"/>
  <c r="P195"/>
  <c r="BI191"/>
  <c r="BH191"/>
  <c r="BG191"/>
  <c r="BF191"/>
  <c r="T191"/>
  <c r="R191"/>
  <c r="P191"/>
  <c r="BI189"/>
  <c r="BH189"/>
  <c r="BG189"/>
  <c r="BF189"/>
  <c r="T189"/>
  <c r="R189"/>
  <c r="P189"/>
  <c r="BI185"/>
  <c r="BH185"/>
  <c r="BG185"/>
  <c r="BF185"/>
  <c r="T185"/>
  <c r="R185"/>
  <c r="P185"/>
  <c r="BI182"/>
  <c r="BH182"/>
  <c r="BG182"/>
  <c r="BF182"/>
  <c r="T182"/>
  <c r="R182"/>
  <c r="P182"/>
  <c r="BI181"/>
  <c r="BH181"/>
  <c r="BG181"/>
  <c r="BF181"/>
  <c r="T181"/>
  <c r="R181"/>
  <c r="P181"/>
  <c r="BI177"/>
  <c r="BH177"/>
  <c r="BG177"/>
  <c r="BF177"/>
  <c r="T177"/>
  <c r="R177"/>
  <c r="P177"/>
  <c r="BI173"/>
  <c r="BH173"/>
  <c r="BG173"/>
  <c r="BF173"/>
  <c r="T173"/>
  <c r="R173"/>
  <c r="P173"/>
  <c r="BI169"/>
  <c r="BH169"/>
  <c r="BG169"/>
  <c r="BF169"/>
  <c r="T169"/>
  <c r="T168"/>
  <c r="R169"/>
  <c r="R168"/>
  <c r="P169"/>
  <c r="P168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6"/>
  <c r="BH156"/>
  <c r="BG156"/>
  <c r="BF156"/>
  <c r="T156"/>
  <c r="R156"/>
  <c r="P156"/>
  <c r="BI152"/>
  <c r="BH152"/>
  <c r="BG152"/>
  <c r="BF152"/>
  <c r="T152"/>
  <c r="R152"/>
  <c r="P152"/>
  <c r="BI148"/>
  <c r="BH148"/>
  <c r="BG148"/>
  <c r="BF148"/>
  <c r="T148"/>
  <c r="R148"/>
  <c r="P148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37"/>
  <c r="BH137"/>
  <c r="BG137"/>
  <c r="BF137"/>
  <c r="T137"/>
  <c r="R137"/>
  <c r="P137"/>
  <c r="BI135"/>
  <c r="BH135"/>
  <c r="BG135"/>
  <c r="BF135"/>
  <c r="T135"/>
  <c r="R135"/>
  <c r="P135"/>
  <c r="BI130"/>
  <c r="BH130"/>
  <c r="BG130"/>
  <c r="BF130"/>
  <c r="T130"/>
  <c r="R130"/>
  <c r="P130"/>
  <c r="BI126"/>
  <c r="BH126"/>
  <c r="BG126"/>
  <c r="BF126"/>
  <c r="T126"/>
  <c r="R126"/>
  <c r="P126"/>
  <c r="BI120"/>
  <c r="BH120"/>
  <c r="BG120"/>
  <c r="BF120"/>
  <c r="T120"/>
  <c r="R120"/>
  <c r="P120"/>
  <c r="BI118"/>
  <c r="BH118"/>
  <c r="BG118"/>
  <c r="BF118"/>
  <c r="T118"/>
  <c r="R118"/>
  <c r="P118"/>
  <c r="BI112"/>
  <c r="BH112"/>
  <c r="BG112"/>
  <c r="BF112"/>
  <c r="T112"/>
  <c r="R112"/>
  <c r="P112"/>
  <c r="BI107"/>
  <c r="BH107"/>
  <c r="BG107"/>
  <c r="BF107"/>
  <c r="T107"/>
  <c r="R107"/>
  <c r="P107"/>
  <c r="BI102"/>
  <c r="BH102"/>
  <c r="BG102"/>
  <c r="BF102"/>
  <c r="T102"/>
  <c r="R102"/>
  <c r="P102"/>
  <c r="BI97"/>
  <c r="BH97"/>
  <c r="BG97"/>
  <c r="BF97"/>
  <c r="T97"/>
  <c r="R97"/>
  <c r="P97"/>
  <c r="BI94"/>
  <c r="BH94"/>
  <c r="BG94"/>
  <c r="BF94"/>
  <c r="T94"/>
  <c r="R94"/>
  <c r="P94"/>
  <c r="BI93"/>
  <c r="BH93"/>
  <c r="BG93"/>
  <c r="BF93"/>
  <c r="T93"/>
  <c r="R93"/>
  <c r="P93"/>
  <c r="BI90"/>
  <c r="BH90"/>
  <c r="BG90"/>
  <c r="BF90"/>
  <c r="T90"/>
  <c r="R90"/>
  <c r="P90"/>
  <c r="F81"/>
  <c r="E79"/>
  <c r="F52"/>
  <c r="E50"/>
  <c r="J24"/>
  <c r="E24"/>
  <c r="J55"/>
  <c r="J23"/>
  <c r="J21"/>
  <c r="E21"/>
  <c r="J54"/>
  <c r="J20"/>
  <c r="J18"/>
  <c r="E18"/>
  <c r="F84"/>
  <c r="J17"/>
  <c r="J15"/>
  <c r="E15"/>
  <c r="F83"/>
  <c r="J14"/>
  <c r="J12"/>
  <c r="J81"/>
  <c r="E7"/>
  <c r="E77"/>
  <c i="5" r="J37"/>
  <c r="J36"/>
  <c i="1" r="AY58"/>
  <c i="5" r="J35"/>
  <c i="1" r="AX58"/>
  <c i="5" r="BI208"/>
  <c r="BH208"/>
  <c r="BG208"/>
  <c r="BF208"/>
  <c r="T208"/>
  <c r="R208"/>
  <c r="P208"/>
  <c r="BI204"/>
  <c r="BH204"/>
  <c r="BG204"/>
  <c r="BF204"/>
  <c r="T204"/>
  <c r="R204"/>
  <c r="P204"/>
  <c r="BI200"/>
  <c r="BH200"/>
  <c r="BG200"/>
  <c r="BF200"/>
  <c r="T200"/>
  <c r="R200"/>
  <c r="P200"/>
  <c r="BI195"/>
  <c r="BH195"/>
  <c r="BG195"/>
  <c r="BF195"/>
  <c r="T195"/>
  <c r="R195"/>
  <c r="P195"/>
  <c r="BI192"/>
  <c r="BH192"/>
  <c r="BG192"/>
  <c r="BF192"/>
  <c r="T192"/>
  <c r="R192"/>
  <c r="P192"/>
  <c r="BI188"/>
  <c r="BH188"/>
  <c r="BG188"/>
  <c r="BF188"/>
  <c r="T188"/>
  <c r="R188"/>
  <c r="P188"/>
  <c r="BI184"/>
  <c r="BH184"/>
  <c r="BG184"/>
  <c r="BF184"/>
  <c r="T184"/>
  <c r="R184"/>
  <c r="P184"/>
  <c r="BI181"/>
  <c r="BH181"/>
  <c r="BG181"/>
  <c r="BF181"/>
  <c r="T181"/>
  <c r="R181"/>
  <c r="P181"/>
  <c r="BI179"/>
  <c r="BH179"/>
  <c r="BG179"/>
  <c r="BF179"/>
  <c r="T179"/>
  <c r="R179"/>
  <c r="P179"/>
  <c r="BI174"/>
  <c r="BH174"/>
  <c r="BG174"/>
  <c r="BF174"/>
  <c r="T174"/>
  <c r="R174"/>
  <c r="P174"/>
  <c r="BI170"/>
  <c r="BH170"/>
  <c r="BG170"/>
  <c r="BF170"/>
  <c r="T170"/>
  <c r="T169"/>
  <c r="R170"/>
  <c r="R169"/>
  <c r="P170"/>
  <c r="P169"/>
  <c r="BI165"/>
  <c r="BH165"/>
  <c r="BG165"/>
  <c r="BF165"/>
  <c r="T165"/>
  <c r="R165"/>
  <c r="P165"/>
  <c r="BI161"/>
  <c r="BH161"/>
  <c r="BG161"/>
  <c r="BF161"/>
  <c r="T161"/>
  <c r="R161"/>
  <c r="P161"/>
  <c r="BI157"/>
  <c r="BH157"/>
  <c r="BG157"/>
  <c r="BF157"/>
  <c r="T157"/>
  <c r="R157"/>
  <c r="P157"/>
  <c r="BI153"/>
  <c r="BH153"/>
  <c r="BG153"/>
  <c r="BF153"/>
  <c r="T153"/>
  <c r="R153"/>
  <c r="P153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2"/>
  <c r="BH142"/>
  <c r="BG142"/>
  <c r="BF142"/>
  <c r="T142"/>
  <c r="R142"/>
  <c r="P142"/>
  <c r="BI140"/>
  <c r="BH140"/>
  <c r="BG140"/>
  <c r="BF140"/>
  <c r="T140"/>
  <c r="R140"/>
  <c r="P140"/>
  <c r="BI137"/>
  <c r="BH137"/>
  <c r="BG137"/>
  <c r="BF137"/>
  <c r="T137"/>
  <c r="R137"/>
  <c r="P137"/>
  <c r="BI135"/>
  <c r="BH135"/>
  <c r="BG135"/>
  <c r="BF135"/>
  <c r="T135"/>
  <c r="R135"/>
  <c r="P135"/>
  <c r="BI131"/>
  <c r="BH131"/>
  <c r="BG131"/>
  <c r="BF131"/>
  <c r="T131"/>
  <c r="R131"/>
  <c r="P131"/>
  <c r="BI127"/>
  <c r="BH127"/>
  <c r="BG127"/>
  <c r="BF127"/>
  <c r="T127"/>
  <c r="R127"/>
  <c r="P127"/>
  <c r="BI121"/>
  <c r="BH121"/>
  <c r="BG121"/>
  <c r="BF121"/>
  <c r="T121"/>
  <c r="R121"/>
  <c r="P121"/>
  <c r="BI119"/>
  <c r="BH119"/>
  <c r="BG119"/>
  <c r="BF119"/>
  <c r="T119"/>
  <c r="R119"/>
  <c r="P119"/>
  <c r="BI113"/>
  <c r="BH113"/>
  <c r="BG113"/>
  <c r="BF113"/>
  <c r="T113"/>
  <c r="R113"/>
  <c r="P113"/>
  <c r="BI108"/>
  <c r="BH108"/>
  <c r="BG108"/>
  <c r="BF108"/>
  <c r="T108"/>
  <c r="R108"/>
  <c r="P108"/>
  <c r="BI102"/>
  <c r="BH102"/>
  <c r="BG102"/>
  <c r="BF102"/>
  <c r="T102"/>
  <c r="R102"/>
  <c r="P102"/>
  <c r="BI97"/>
  <c r="BH97"/>
  <c r="BG97"/>
  <c r="BF97"/>
  <c r="T97"/>
  <c r="R97"/>
  <c r="P97"/>
  <c r="BI94"/>
  <c r="BH94"/>
  <c r="BG94"/>
  <c r="BF94"/>
  <c r="T94"/>
  <c r="R94"/>
  <c r="P94"/>
  <c r="BI93"/>
  <c r="BH93"/>
  <c r="BG93"/>
  <c r="BF93"/>
  <c r="T93"/>
  <c r="R93"/>
  <c r="P93"/>
  <c r="BI90"/>
  <c r="BH90"/>
  <c r="BG90"/>
  <c r="BF90"/>
  <c r="T90"/>
  <c r="R90"/>
  <c r="P90"/>
  <c r="J84"/>
  <c r="J83"/>
  <c r="F81"/>
  <c r="E79"/>
  <c r="J55"/>
  <c r="J54"/>
  <c r="F52"/>
  <c r="E50"/>
  <c r="J18"/>
  <c r="E18"/>
  <c r="F55"/>
  <c r="J17"/>
  <c r="J15"/>
  <c r="E15"/>
  <c r="F83"/>
  <c r="J14"/>
  <c r="J12"/>
  <c r="J52"/>
  <c r="E7"/>
  <c r="E77"/>
  <c i="4" r="J212"/>
  <c r="J37"/>
  <c r="J36"/>
  <c i="1" r="AY57"/>
  <c i="4" r="J35"/>
  <c i="1" r="AX57"/>
  <c i="4" r="BI236"/>
  <c r="BH236"/>
  <c r="BG236"/>
  <c r="BF236"/>
  <c r="T236"/>
  <c r="R236"/>
  <c r="P236"/>
  <c r="BI232"/>
  <c r="BH232"/>
  <c r="BG232"/>
  <c r="BF232"/>
  <c r="T232"/>
  <c r="R232"/>
  <c r="P232"/>
  <c r="BI230"/>
  <c r="BH230"/>
  <c r="BG230"/>
  <c r="BF230"/>
  <c r="T230"/>
  <c r="R230"/>
  <c r="P230"/>
  <c r="BI226"/>
  <c r="BH226"/>
  <c r="BG226"/>
  <c r="BF226"/>
  <c r="T226"/>
  <c r="R226"/>
  <c r="P226"/>
  <c r="BI223"/>
  <c r="BH223"/>
  <c r="BG223"/>
  <c r="BF223"/>
  <c r="T223"/>
  <c r="R223"/>
  <c r="P223"/>
  <c r="BI222"/>
  <c r="BH222"/>
  <c r="BG222"/>
  <c r="BF222"/>
  <c r="T222"/>
  <c r="R222"/>
  <c r="P222"/>
  <c r="BI218"/>
  <c r="BH218"/>
  <c r="BG218"/>
  <c r="BF218"/>
  <c r="T218"/>
  <c r="R218"/>
  <c r="P218"/>
  <c r="BI214"/>
  <c r="BH214"/>
  <c r="BG214"/>
  <c r="BF214"/>
  <c r="T214"/>
  <c r="R214"/>
  <c r="P214"/>
  <c r="J70"/>
  <c r="BI209"/>
  <c r="BH209"/>
  <c r="BG209"/>
  <c r="BF209"/>
  <c r="T209"/>
  <c r="R209"/>
  <c r="P209"/>
  <c r="BI207"/>
  <c r="BH207"/>
  <c r="BG207"/>
  <c r="BF207"/>
  <c r="T207"/>
  <c r="R207"/>
  <c r="P207"/>
  <c r="BI204"/>
  <c r="BH204"/>
  <c r="BG204"/>
  <c r="BF204"/>
  <c r="T204"/>
  <c r="R204"/>
  <c r="P204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5"/>
  <c r="BH195"/>
  <c r="BG195"/>
  <c r="BF195"/>
  <c r="T195"/>
  <c r="R195"/>
  <c r="P195"/>
  <c r="BI190"/>
  <c r="BH190"/>
  <c r="BG190"/>
  <c r="BF190"/>
  <c r="T190"/>
  <c r="R190"/>
  <c r="P190"/>
  <c r="BI188"/>
  <c r="BH188"/>
  <c r="BG188"/>
  <c r="BF188"/>
  <c r="T188"/>
  <c r="R188"/>
  <c r="P188"/>
  <c r="BI184"/>
  <c r="BH184"/>
  <c r="BG184"/>
  <c r="BF184"/>
  <c r="T184"/>
  <c r="R184"/>
  <c r="P184"/>
  <c r="BI178"/>
  <c r="BH178"/>
  <c r="BG178"/>
  <c r="BF178"/>
  <c r="T178"/>
  <c r="R178"/>
  <c r="P178"/>
  <c r="BI174"/>
  <c r="BH174"/>
  <c r="BG174"/>
  <c r="BF174"/>
  <c r="T174"/>
  <c r="R174"/>
  <c r="P174"/>
  <c r="BI172"/>
  <c r="BH172"/>
  <c r="BG172"/>
  <c r="BF172"/>
  <c r="T172"/>
  <c r="R172"/>
  <c r="P172"/>
  <c r="BI171"/>
  <c r="BH171"/>
  <c r="BG171"/>
  <c r="BF171"/>
  <c r="T171"/>
  <c r="R171"/>
  <c r="P171"/>
  <c r="BI168"/>
  <c r="BH168"/>
  <c r="BG168"/>
  <c r="BF168"/>
  <c r="T168"/>
  <c r="R168"/>
  <c r="P168"/>
  <c r="BI164"/>
  <c r="BH164"/>
  <c r="BG164"/>
  <c r="BF164"/>
  <c r="T164"/>
  <c r="R164"/>
  <c r="P164"/>
  <c r="BI160"/>
  <c r="BH160"/>
  <c r="BG160"/>
  <c r="BF160"/>
  <c r="T160"/>
  <c r="R160"/>
  <c r="P160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50"/>
  <c r="BH150"/>
  <c r="BG150"/>
  <c r="BF150"/>
  <c r="T150"/>
  <c r="R150"/>
  <c r="P150"/>
  <c r="BI145"/>
  <c r="BH145"/>
  <c r="BG145"/>
  <c r="BF145"/>
  <c r="T145"/>
  <c r="T144"/>
  <c r="R145"/>
  <c r="R144"/>
  <c r="P145"/>
  <c r="P144"/>
  <c r="BI140"/>
  <c r="BH140"/>
  <c r="BG140"/>
  <c r="BF140"/>
  <c r="T140"/>
  <c r="R140"/>
  <c r="P140"/>
  <c r="BI136"/>
  <c r="BH136"/>
  <c r="BG136"/>
  <c r="BF136"/>
  <c r="T136"/>
  <c r="R136"/>
  <c r="P136"/>
  <c r="BI130"/>
  <c r="BH130"/>
  <c r="BG130"/>
  <c r="BF130"/>
  <c r="T130"/>
  <c r="R130"/>
  <c r="P130"/>
  <c r="BI128"/>
  <c r="BH128"/>
  <c r="BG128"/>
  <c r="BF128"/>
  <c r="T128"/>
  <c r="R128"/>
  <c r="P128"/>
  <c r="BI122"/>
  <c r="BH122"/>
  <c r="BG122"/>
  <c r="BF122"/>
  <c r="T122"/>
  <c r="R122"/>
  <c r="P122"/>
  <c r="BI117"/>
  <c r="BH117"/>
  <c r="BG117"/>
  <c r="BF117"/>
  <c r="T117"/>
  <c r="R117"/>
  <c r="P117"/>
  <c r="BI112"/>
  <c r="BH112"/>
  <c r="BG112"/>
  <c r="BF112"/>
  <c r="T112"/>
  <c r="R112"/>
  <c r="P112"/>
  <c r="BI107"/>
  <c r="BH107"/>
  <c r="BG107"/>
  <c r="BF107"/>
  <c r="T107"/>
  <c r="T106"/>
  <c r="R107"/>
  <c r="R106"/>
  <c r="P107"/>
  <c r="P106"/>
  <c r="BI102"/>
  <c r="BH102"/>
  <c r="BG102"/>
  <c r="BF102"/>
  <c r="T102"/>
  <c r="R102"/>
  <c r="P102"/>
  <c r="BI99"/>
  <c r="BH99"/>
  <c r="BG99"/>
  <c r="BF99"/>
  <c r="T99"/>
  <c r="R99"/>
  <c r="P99"/>
  <c r="BI98"/>
  <c r="BH98"/>
  <c r="BG98"/>
  <c r="BF98"/>
  <c r="T98"/>
  <c r="R98"/>
  <c r="P98"/>
  <c r="BI95"/>
  <c r="BH95"/>
  <c r="BG95"/>
  <c r="BF95"/>
  <c r="T95"/>
  <c r="R95"/>
  <c r="P95"/>
  <c r="F86"/>
  <c r="E84"/>
  <c r="F52"/>
  <c r="E50"/>
  <c r="J24"/>
  <c r="E24"/>
  <c r="J89"/>
  <c r="J23"/>
  <c r="J21"/>
  <c r="E21"/>
  <c r="J88"/>
  <c r="J20"/>
  <c r="J18"/>
  <c r="E18"/>
  <c r="F89"/>
  <c r="J17"/>
  <c r="J15"/>
  <c r="E15"/>
  <c r="F54"/>
  <c r="J14"/>
  <c r="J12"/>
  <c r="J52"/>
  <c r="E7"/>
  <c r="E82"/>
  <c i="3" r="J37"/>
  <c r="J36"/>
  <c i="1" r="AY56"/>
  <c i="3" r="J35"/>
  <c i="1" r="AX56"/>
  <c i="3" r="BI444"/>
  <c r="BH444"/>
  <c r="BG444"/>
  <c r="BF444"/>
  <c r="T444"/>
  <c r="R444"/>
  <c r="P444"/>
  <c r="BI442"/>
  <c r="BH442"/>
  <c r="BG442"/>
  <c r="BF442"/>
  <c r="T442"/>
  <c r="R442"/>
  <c r="P442"/>
  <c r="BI436"/>
  <c r="BH436"/>
  <c r="BG436"/>
  <c r="BF436"/>
  <c r="T436"/>
  <c r="R436"/>
  <c r="P436"/>
  <c r="BI432"/>
  <c r="BH432"/>
  <c r="BG432"/>
  <c r="BF432"/>
  <c r="T432"/>
  <c r="R432"/>
  <c r="P432"/>
  <c r="BI428"/>
  <c r="BH428"/>
  <c r="BG428"/>
  <c r="BF428"/>
  <c r="T428"/>
  <c r="R428"/>
  <c r="P428"/>
  <c r="BI423"/>
  <c r="BH423"/>
  <c r="BG423"/>
  <c r="BF423"/>
  <c r="T423"/>
  <c r="R423"/>
  <c r="P423"/>
  <c r="BI415"/>
  <c r="BH415"/>
  <c r="BG415"/>
  <c r="BF415"/>
  <c r="T415"/>
  <c r="R415"/>
  <c r="P415"/>
  <c r="BI410"/>
  <c r="BH410"/>
  <c r="BG410"/>
  <c r="BF410"/>
  <c r="T410"/>
  <c r="R410"/>
  <c r="P410"/>
  <c r="BI401"/>
  <c r="BH401"/>
  <c r="BG401"/>
  <c r="BF401"/>
  <c r="T401"/>
  <c r="R401"/>
  <c r="P401"/>
  <c r="BI397"/>
  <c r="BH397"/>
  <c r="BG397"/>
  <c r="BF397"/>
  <c r="T397"/>
  <c r="T396"/>
  <c r="R397"/>
  <c r="R396"/>
  <c r="P397"/>
  <c r="P396"/>
  <c r="BI393"/>
  <c r="BH393"/>
  <c r="BG393"/>
  <c r="BF393"/>
  <c r="T393"/>
  <c r="R393"/>
  <c r="P393"/>
  <c r="BI391"/>
  <c r="BH391"/>
  <c r="BG391"/>
  <c r="BF391"/>
  <c r="T391"/>
  <c r="R391"/>
  <c r="P391"/>
  <c r="BI388"/>
  <c r="BH388"/>
  <c r="BG388"/>
  <c r="BF388"/>
  <c r="T388"/>
  <c r="R388"/>
  <c r="P388"/>
  <c r="BI384"/>
  <c r="BH384"/>
  <c r="BG384"/>
  <c r="BF384"/>
  <c r="T384"/>
  <c r="R384"/>
  <c r="P384"/>
  <c r="BI380"/>
  <c r="BH380"/>
  <c r="BG380"/>
  <c r="BF380"/>
  <c r="T380"/>
  <c r="R380"/>
  <c r="P380"/>
  <c r="BI378"/>
  <c r="BH378"/>
  <c r="BG378"/>
  <c r="BF378"/>
  <c r="T378"/>
  <c r="R378"/>
  <c r="P378"/>
  <c r="BI374"/>
  <c r="BH374"/>
  <c r="BG374"/>
  <c r="BF374"/>
  <c r="T374"/>
  <c r="R374"/>
  <c r="P374"/>
  <c r="BI371"/>
  <c r="BH371"/>
  <c r="BG371"/>
  <c r="BF371"/>
  <c r="T371"/>
  <c r="R371"/>
  <c r="P371"/>
  <c r="BI365"/>
  <c r="BH365"/>
  <c r="BG365"/>
  <c r="BF365"/>
  <c r="T365"/>
  <c r="R365"/>
  <c r="P365"/>
  <c r="BI361"/>
  <c r="BH361"/>
  <c r="BG361"/>
  <c r="BF361"/>
  <c r="T361"/>
  <c r="R361"/>
  <c r="P361"/>
  <c r="BI356"/>
  <c r="BH356"/>
  <c r="BG356"/>
  <c r="BF356"/>
  <c r="T356"/>
  <c r="R356"/>
  <c r="P356"/>
  <c r="BI351"/>
  <c r="BH351"/>
  <c r="BG351"/>
  <c r="BF351"/>
  <c r="T351"/>
  <c r="R351"/>
  <c r="P351"/>
  <c r="BI346"/>
  <c r="BH346"/>
  <c r="BG346"/>
  <c r="BF346"/>
  <c r="T346"/>
  <c r="R346"/>
  <c r="P346"/>
  <c r="BI345"/>
  <c r="BH345"/>
  <c r="BG345"/>
  <c r="BF345"/>
  <c r="T345"/>
  <c r="R345"/>
  <c r="P345"/>
  <c r="BI343"/>
  <c r="BH343"/>
  <c r="BG343"/>
  <c r="BF343"/>
  <c r="T343"/>
  <c r="R343"/>
  <c r="P343"/>
  <c r="BI340"/>
  <c r="BH340"/>
  <c r="BG340"/>
  <c r="BF340"/>
  <c r="T340"/>
  <c r="R340"/>
  <c r="P340"/>
  <c r="BI335"/>
  <c r="BH335"/>
  <c r="BG335"/>
  <c r="BF335"/>
  <c r="T335"/>
  <c r="R335"/>
  <c r="P335"/>
  <c r="BI327"/>
  <c r="BH327"/>
  <c r="BG327"/>
  <c r="BF327"/>
  <c r="T327"/>
  <c r="R327"/>
  <c r="P327"/>
  <c r="BI319"/>
  <c r="BH319"/>
  <c r="BG319"/>
  <c r="BF319"/>
  <c r="T319"/>
  <c r="R319"/>
  <c r="P319"/>
  <c r="BI312"/>
  <c r="BH312"/>
  <c r="BG312"/>
  <c r="BF312"/>
  <c r="T312"/>
  <c r="R312"/>
  <c r="P312"/>
  <c r="BI305"/>
  <c r="BH305"/>
  <c r="BG305"/>
  <c r="BF305"/>
  <c r="T305"/>
  <c r="R305"/>
  <c r="P305"/>
  <c r="BI299"/>
  <c r="BH299"/>
  <c r="BG299"/>
  <c r="BF299"/>
  <c r="T299"/>
  <c r="R299"/>
  <c r="P299"/>
  <c r="BI290"/>
  <c r="BH290"/>
  <c r="BG290"/>
  <c r="BF290"/>
  <c r="T290"/>
  <c r="R290"/>
  <c r="P290"/>
  <c r="BI287"/>
  <c r="BH287"/>
  <c r="BG287"/>
  <c r="BF287"/>
  <c r="T287"/>
  <c r="R287"/>
  <c r="P287"/>
  <c r="BI282"/>
  <c r="BH282"/>
  <c r="BG282"/>
  <c r="BF282"/>
  <c r="T282"/>
  <c r="R282"/>
  <c r="P282"/>
  <c r="BI278"/>
  <c r="BH278"/>
  <c r="BG278"/>
  <c r="BF278"/>
  <c r="T278"/>
  <c r="R278"/>
  <c r="P278"/>
  <c r="BI276"/>
  <c r="BH276"/>
  <c r="BG276"/>
  <c r="BF276"/>
  <c r="T276"/>
  <c r="R276"/>
  <c r="P276"/>
  <c r="BI272"/>
  <c r="BH272"/>
  <c r="BG272"/>
  <c r="BF272"/>
  <c r="T272"/>
  <c r="R272"/>
  <c r="P272"/>
  <c r="BI268"/>
  <c r="BH268"/>
  <c r="BG268"/>
  <c r="BF268"/>
  <c r="T268"/>
  <c r="R268"/>
  <c r="P268"/>
  <c r="BI266"/>
  <c r="BH266"/>
  <c r="BG266"/>
  <c r="BF266"/>
  <c r="T266"/>
  <c r="R266"/>
  <c r="P266"/>
  <c r="BI263"/>
  <c r="BH263"/>
  <c r="BG263"/>
  <c r="BF263"/>
  <c r="T263"/>
  <c r="R263"/>
  <c r="P263"/>
  <c r="BI258"/>
  <c r="BH258"/>
  <c r="BG258"/>
  <c r="BF258"/>
  <c r="T258"/>
  <c r="R258"/>
  <c r="P258"/>
  <c r="BI252"/>
  <c r="BH252"/>
  <c r="BG252"/>
  <c r="BF252"/>
  <c r="T252"/>
  <c r="R252"/>
  <c r="P252"/>
  <c r="BI250"/>
  <c r="BH250"/>
  <c r="BG250"/>
  <c r="BF250"/>
  <c r="T250"/>
  <c r="R250"/>
  <c r="P250"/>
  <c r="BI243"/>
  <c r="BH243"/>
  <c r="BG243"/>
  <c r="BF243"/>
  <c r="T243"/>
  <c r="R243"/>
  <c r="P243"/>
  <c r="BI238"/>
  <c r="BH238"/>
  <c r="BG238"/>
  <c r="BF238"/>
  <c r="T238"/>
  <c r="R238"/>
  <c r="P238"/>
  <c r="BI234"/>
  <c r="BH234"/>
  <c r="BG234"/>
  <c r="BF234"/>
  <c r="T234"/>
  <c r="R234"/>
  <c r="P234"/>
  <c r="BI232"/>
  <c r="BH232"/>
  <c r="BG232"/>
  <c r="BF232"/>
  <c r="T232"/>
  <c r="R232"/>
  <c r="P232"/>
  <c r="BI226"/>
  <c r="BH226"/>
  <c r="BG226"/>
  <c r="BF226"/>
  <c r="T226"/>
  <c r="R226"/>
  <c r="P226"/>
  <c r="BI222"/>
  <c r="BH222"/>
  <c r="BG222"/>
  <c r="BF222"/>
  <c r="T222"/>
  <c r="R222"/>
  <c r="P222"/>
  <c r="BI217"/>
  <c r="BH217"/>
  <c r="BG217"/>
  <c r="BF217"/>
  <c r="T217"/>
  <c r="R217"/>
  <c r="P217"/>
  <c r="BI215"/>
  <c r="BH215"/>
  <c r="BG215"/>
  <c r="BF215"/>
  <c r="T215"/>
  <c r="R215"/>
  <c r="P215"/>
  <c r="BI209"/>
  <c r="BH209"/>
  <c r="BG209"/>
  <c r="BF209"/>
  <c r="T209"/>
  <c r="R209"/>
  <c r="P209"/>
  <c r="BI204"/>
  <c r="BH204"/>
  <c r="BG204"/>
  <c r="BF204"/>
  <c r="T204"/>
  <c r="R204"/>
  <c r="P204"/>
  <c r="BI199"/>
  <c r="BH199"/>
  <c r="BG199"/>
  <c r="BF199"/>
  <c r="T199"/>
  <c r="R199"/>
  <c r="P199"/>
  <c r="BI197"/>
  <c r="BH197"/>
  <c r="BG197"/>
  <c r="BF197"/>
  <c r="T197"/>
  <c r="R197"/>
  <c r="P197"/>
  <c r="BI186"/>
  <c r="BH186"/>
  <c r="BG186"/>
  <c r="BF186"/>
  <c r="T186"/>
  <c r="R186"/>
  <c r="P186"/>
  <c r="BI181"/>
  <c r="BH181"/>
  <c r="BG181"/>
  <c r="BF181"/>
  <c r="T181"/>
  <c r="R181"/>
  <c r="P181"/>
  <c r="BI177"/>
  <c r="BH177"/>
  <c r="BG177"/>
  <c r="BF177"/>
  <c r="T177"/>
  <c r="R177"/>
  <c r="P177"/>
  <c r="BI173"/>
  <c r="BH173"/>
  <c r="BG173"/>
  <c r="BF173"/>
  <c r="T173"/>
  <c r="R173"/>
  <c r="P173"/>
  <c r="BI169"/>
  <c r="BH169"/>
  <c r="BG169"/>
  <c r="BF169"/>
  <c r="T169"/>
  <c r="R169"/>
  <c r="P169"/>
  <c r="BI166"/>
  <c r="BH166"/>
  <c r="BG166"/>
  <c r="BF166"/>
  <c r="T166"/>
  <c r="R166"/>
  <c r="P166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8"/>
  <c r="BH148"/>
  <c r="BG148"/>
  <c r="BF148"/>
  <c r="T148"/>
  <c r="R148"/>
  <c r="P148"/>
  <c r="BI144"/>
  <c r="BH144"/>
  <c r="BG144"/>
  <c r="BF144"/>
  <c r="T144"/>
  <c r="R144"/>
  <c r="P144"/>
  <c r="BI140"/>
  <c r="BH140"/>
  <c r="BG140"/>
  <c r="BF140"/>
  <c r="T140"/>
  <c r="R140"/>
  <c r="P140"/>
  <c r="BI135"/>
  <c r="BH135"/>
  <c r="BG135"/>
  <c r="BF135"/>
  <c r="T135"/>
  <c r="R135"/>
  <c r="P135"/>
  <c r="BI131"/>
  <c r="BH131"/>
  <c r="BG131"/>
  <c r="BF131"/>
  <c r="T131"/>
  <c r="R131"/>
  <c r="P131"/>
  <c r="BI127"/>
  <c r="BH127"/>
  <c r="BG127"/>
  <c r="BF127"/>
  <c r="T127"/>
  <c r="R127"/>
  <c r="P127"/>
  <c r="BI125"/>
  <c r="BH125"/>
  <c r="BG125"/>
  <c r="BF125"/>
  <c r="T125"/>
  <c r="R125"/>
  <c r="P125"/>
  <c r="BI120"/>
  <c r="BH120"/>
  <c r="BG120"/>
  <c r="BF120"/>
  <c r="T120"/>
  <c r="R120"/>
  <c r="P120"/>
  <c r="BI116"/>
  <c r="BH116"/>
  <c r="BG116"/>
  <c r="BF116"/>
  <c r="T116"/>
  <c r="R116"/>
  <c r="P116"/>
  <c r="BI114"/>
  <c r="BH114"/>
  <c r="BG114"/>
  <c r="BF114"/>
  <c r="T114"/>
  <c r="R114"/>
  <c r="P114"/>
  <c r="BI110"/>
  <c r="BH110"/>
  <c r="BG110"/>
  <c r="BF110"/>
  <c r="T110"/>
  <c r="R110"/>
  <c r="P110"/>
  <c r="BI106"/>
  <c r="BH106"/>
  <c r="BG106"/>
  <c r="BF106"/>
  <c r="T106"/>
  <c r="R106"/>
  <c r="P106"/>
  <c r="BI99"/>
  <c r="BH99"/>
  <c r="BG99"/>
  <c r="BF99"/>
  <c r="T99"/>
  <c r="R99"/>
  <c r="P99"/>
  <c r="BI97"/>
  <c r="BH97"/>
  <c r="BG97"/>
  <c r="BF97"/>
  <c r="T97"/>
  <c r="R97"/>
  <c r="P97"/>
  <c r="BI93"/>
  <c r="BH93"/>
  <c r="BG93"/>
  <c r="BF93"/>
  <c r="T93"/>
  <c r="R93"/>
  <c r="P93"/>
  <c r="J87"/>
  <c r="J86"/>
  <c r="F84"/>
  <c r="E82"/>
  <c r="J55"/>
  <c r="J54"/>
  <c r="F52"/>
  <c r="E50"/>
  <c r="J18"/>
  <c r="E18"/>
  <c r="F87"/>
  <c r="J17"/>
  <c r="J15"/>
  <c r="E15"/>
  <c r="F86"/>
  <c r="J14"/>
  <c r="J12"/>
  <c r="J52"/>
  <c r="E7"/>
  <c r="E80"/>
  <c i="2" r="J37"/>
  <c r="J36"/>
  <c i="1" r="AY55"/>
  <c i="2" r="J35"/>
  <c i="1" r="AX55"/>
  <c i="2" r="BI582"/>
  <c r="BH582"/>
  <c r="BG582"/>
  <c r="BF582"/>
  <c r="T582"/>
  <c r="R582"/>
  <c r="P582"/>
  <c r="BI580"/>
  <c r="BH580"/>
  <c r="BG580"/>
  <c r="BF580"/>
  <c r="T580"/>
  <c r="R580"/>
  <c r="P580"/>
  <c r="BI574"/>
  <c r="BH574"/>
  <c r="BG574"/>
  <c r="BF574"/>
  <c r="T574"/>
  <c r="R574"/>
  <c r="P574"/>
  <c r="BI570"/>
  <c r="BH570"/>
  <c r="BG570"/>
  <c r="BF570"/>
  <c r="T570"/>
  <c r="R570"/>
  <c r="P570"/>
  <c r="BI566"/>
  <c r="BH566"/>
  <c r="BG566"/>
  <c r="BF566"/>
  <c r="T566"/>
  <c r="R566"/>
  <c r="P566"/>
  <c r="BI562"/>
  <c r="BH562"/>
  <c r="BG562"/>
  <c r="BF562"/>
  <c r="T562"/>
  <c r="R562"/>
  <c r="P562"/>
  <c r="BI557"/>
  <c r="BH557"/>
  <c r="BG557"/>
  <c r="BF557"/>
  <c r="T557"/>
  <c r="R557"/>
  <c r="P557"/>
  <c r="BI547"/>
  <c r="BH547"/>
  <c r="BG547"/>
  <c r="BF547"/>
  <c r="T547"/>
  <c r="R547"/>
  <c r="P547"/>
  <c r="BI542"/>
  <c r="BH542"/>
  <c r="BG542"/>
  <c r="BF542"/>
  <c r="T542"/>
  <c r="R542"/>
  <c r="P542"/>
  <c r="BI531"/>
  <c r="BH531"/>
  <c r="BG531"/>
  <c r="BF531"/>
  <c r="T531"/>
  <c r="R531"/>
  <c r="P531"/>
  <c r="BI527"/>
  <c r="BH527"/>
  <c r="BG527"/>
  <c r="BF527"/>
  <c r="T527"/>
  <c r="T526"/>
  <c r="R527"/>
  <c r="R526"/>
  <c r="P527"/>
  <c r="P526"/>
  <c r="BI524"/>
  <c r="BH524"/>
  <c r="BG524"/>
  <c r="BF524"/>
  <c r="T524"/>
  <c r="R524"/>
  <c r="P524"/>
  <c r="BI522"/>
  <c r="BH522"/>
  <c r="BG522"/>
  <c r="BF522"/>
  <c r="T522"/>
  <c r="R522"/>
  <c r="P522"/>
  <c r="BI518"/>
  <c r="BH518"/>
  <c r="BG518"/>
  <c r="BF518"/>
  <c r="T518"/>
  <c r="R518"/>
  <c r="P518"/>
  <c r="BI516"/>
  <c r="BH516"/>
  <c r="BG516"/>
  <c r="BF516"/>
  <c r="T516"/>
  <c r="R516"/>
  <c r="P516"/>
  <c r="BI512"/>
  <c r="BH512"/>
  <c r="BG512"/>
  <c r="BF512"/>
  <c r="T512"/>
  <c r="R512"/>
  <c r="P512"/>
  <c r="BI509"/>
  <c r="BH509"/>
  <c r="BG509"/>
  <c r="BF509"/>
  <c r="T509"/>
  <c r="R509"/>
  <c r="P509"/>
  <c r="BI505"/>
  <c r="BH505"/>
  <c r="BG505"/>
  <c r="BF505"/>
  <c r="T505"/>
  <c r="R505"/>
  <c r="P505"/>
  <c r="BI499"/>
  <c r="BH499"/>
  <c r="BG499"/>
  <c r="BF499"/>
  <c r="T499"/>
  <c r="R499"/>
  <c r="P499"/>
  <c r="BI496"/>
  <c r="BH496"/>
  <c r="BG496"/>
  <c r="BF496"/>
  <c r="T496"/>
  <c r="R496"/>
  <c r="P496"/>
  <c r="BI491"/>
  <c r="BH491"/>
  <c r="BG491"/>
  <c r="BF491"/>
  <c r="T491"/>
  <c r="R491"/>
  <c r="P491"/>
  <c r="BI486"/>
  <c r="BH486"/>
  <c r="BG486"/>
  <c r="BF486"/>
  <c r="T486"/>
  <c r="R486"/>
  <c r="P486"/>
  <c r="BI479"/>
  <c r="BH479"/>
  <c r="BG479"/>
  <c r="BF479"/>
  <c r="T479"/>
  <c r="R479"/>
  <c r="P479"/>
  <c r="BI474"/>
  <c r="BH474"/>
  <c r="BG474"/>
  <c r="BF474"/>
  <c r="T474"/>
  <c r="R474"/>
  <c r="P474"/>
  <c r="BI469"/>
  <c r="BH469"/>
  <c r="BG469"/>
  <c r="BF469"/>
  <c r="T469"/>
  <c r="R469"/>
  <c r="P469"/>
  <c r="BI464"/>
  <c r="BH464"/>
  <c r="BG464"/>
  <c r="BF464"/>
  <c r="T464"/>
  <c r="R464"/>
  <c r="P464"/>
  <c r="BI459"/>
  <c r="BH459"/>
  <c r="BG459"/>
  <c r="BF459"/>
  <c r="T459"/>
  <c r="R459"/>
  <c r="P459"/>
  <c r="BI458"/>
  <c r="BH458"/>
  <c r="BG458"/>
  <c r="BF458"/>
  <c r="T458"/>
  <c r="R458"/>
  <c r="P458"/>
  <c r="BI456"/>
  <c r="BH456"/>
  <c r="BG456"/>
  <c r="BF456"/>
  <c r="T456"/>
  <c r="R456"/>
  <c r="P456"/>
  <c r="BI453"/>
  <c r="BH453"/>
  <c r="BG453"/>
  <c r="BF453"/>
  <c r="T453"/>
  <c r="R453"/>
  <c r="P453"/>
  <c r="BI448"/>
  <c r="BH448"/>
  <c r="BG448"/>
  <c r="BF448"/>
  <c r="T448"/>
  <c r="R448"/>
  <c r="P448"/>
  <c r="BI442"/>
  <c r="BH442"/>
  <c r="BG442"/>
  <c r="BF442"/>
  <c r="T442"/>
  <c r="R442"/>
  <c r="P442"/>
  <c r="BI432"/>
  <c r="BH432"/>
  <c r="BG432"/>
  <c r="BF432"/>
  <c r="T432"/>
  <c r="R432"/>
  <c r="P432"/>
  <c r="BI423"/>
  <c r="BH423"/>
  <c r="BG423"/>
  <c r="BF423"/>
  <c r="T423"/>
  <c r="R423"/>
  <c r="P423"/>
  <c r="BI416"/>
  <c r="BH416"/>
  <c r="BG416"/>
  <c r="BF416"/>
  <c r="T416"/>
  <c r="R416"/>
  <c r="P416"/>
  <c r="BI411"/>
  <c r="BH411"/>
  <c r="BG411"/>
  <c r="BF411"/>
  <c r="T411"/>
  <c r="R411"/>
  <c r="P411"/>
  <c r="BI403"/>
  <c r="BH403"/>
  <c r="BG403"/>
  <c r="BF403"/>
  <c r="T403"/>
  <c r="R403"/>
  <c r="P403"/>
  <c r="BI396"/>
  <c r="BH396"/>
  <c r="BG396"/>
  <c r="BF396"/>
  <c r="T396"/>
  <c r="R396"/>
  <c r="P396"/>
  <c r="BI392"/>
  <c r="BH392"/>
  <c r="BG392"/>
  <c r="BF392"/>
  <c r="T392"/>
  <c r="R392"/>
  <c r="P392"/>
  <c r="BI384"/>
  <c r="BH384"/>
  <c r="BG384"/>
  <c r="BF384"/>
  <c r="T384"/>
  <c r="R384"/>
  <c r="P384"/>
  <c r="BI379"/>
  <c r="BH379"/>
  <c r="BG379"/>
  <c r="BF379"/>
  <c r="T379"/>
  <c r="R379"/>
  <c r="P379"/>
  <c r="BI370"/>
  <c r="BH370"/>
  <c r="BG370"/>
  <c r="BF370"/>
  <c r="T370"/>
  <c r="R370"/>
  <c r="P370"/>
  <c r="BI361"/>
  <c r="BH361"/>
  <c r="BG361"/>
  <c r="BF361"/>
  <c r="T361"/>
  <c r="R361"/>
  <c r="P361"/>
  <c r="BI358"/>
  <c r="BH358"/>
  <c r="BG358"/>
  <c r="BF358"/>
  <c r="T358"/>
  <c r="R358"/>
  <c r="P358"/>
  <c r="BI353"/>
  <c r="BH353"/>
  <c r="BG353"/>
  <c r="BF353"/>
  <c r="T353"/>
  <c r="R353"/>
  <c r="P353"/>
  <c r="BI349"/>
  <c r="BH349"/>
  <c r="BG349"/>
  <c r="BF349"/>
  <c r="T349"/>
  <c r="R349"/>
  <c r="P349"/>
  <c r="BI347"/>
  <c r="BH347"/>
  <c r="BG347"/>
  <c r="BF347"/>
  <c r="T347"/>
  <c r="R347"/>
  <c r="P347"/>
  <c r="BI343"/>
  <c r="BH343"/>
  <c r="BG343"/>
  <c r="BF343"/>
  <c r="T343"/>
  <c r="R343"/>
  <c r="P343"/>
  <c r="BI339"/>
  <c r="BH339"/>
  <c r="BG339"/>
  <c r="BF339"/>
  <c r="T339"/>
  <c r="R339"/>
  <c r="P339"/>
  <c r="BI336"/>
  <c r="BH336"/>
  <c r="BG336"/>
  <c r="BF336"/>
  <c r="T336"/>
  <c r="R336"/>
  <c r="P336"/>
  <c r="BI333"/>
  <c r="BH333"/>
  <c r="BG333"/>
  <c r="BF333"/>
  <c r="T333"/>
  <c r="R333"/>
  <c r="P333"/>
  <c r="BI328"/>
  <c r="BH328"/>
  <c r="BG328"/>
  <c r="BF328"/>
  <c r="T328"/>
  <c r="R328"/>
  <c r="P328"/>
  <c r="BI323"/>
  <c r="BH323"/>
  <c r="BG323"/>
  <c r="BF323"/>
  <c r="T323"/>
  <c r="R323"/>
  <c r="P323"/>
  <c r="BI318"/>
  <c r="BH318"/>
  <c r="BG318"/>
  <c r="BF318"/>
  <c r="T318"/>
  <c r="R318"/>
  <c r="P318"/>
  <c r="BI313"/>
  <c r="BH313"/>
  <c r="BG313"/>
  <c r="BF313"/>
  <c r="T313"/>
  <c r="R313"/>
  <c r="P313"/>
  <c r="BI308"/>
  <c r="BH308"/>
  <c r="BG308"/>
  <c r="BF308"/>
  <c r="T308"/>
  <c r="R308"/>
  <c r="P308"/>
  <c r="BI306"/>
  <c r="BH306"/>
  <c r="BG306"/>
  <c r="BF306"/>
  <c r="T306"/>
  <c r="R306"/>
  <c r="P306"/>
  <c r="BI301"/>
  <c r="BH301"/>
  <c r="BG301"/>
  <c r="BF301"/>
  <c r="T301"/>
  <c r="R301"/>
  <c r="P301"/>
  <c r="BI299"/>
  <c r="BH299"/>
  <c r="BG299"/>
  <c r="BF299"/>
  <c r="T299"/>
  <c r="R299"/>
  <c r="P299"/>
  <c r="BI292"/>
  <c r="BH292"/>
  <c r="BG292"/>
  <c r="BF292"/>
  <c r="T292"/>
  <c r="R292"/>
  <c r="P292"/>
  <c r="BI289"/>
  <c r="BH289"/>
  <c r="BG289"/>
  <c r="BF289"/>
  <c r="T289"/>
  <c r="R289"/>
  <c r="P289"/>
  <c r="BI284"/>
  <c r="BH284"/>
  <c r="BG284"/>
  <c r="BF284"/>
  <c r="T284"/>
  <c r="R284"/>
  <c r="P284"/>
  <c r="BI280"/>
  <c r="BH280"/>
  <c r="BG280"/>
  <c r="BF280"/>
  <c r="T280"/>
  <c r="R280"/>
  <c r="P280"/>
  <c r="BI278"/>
  <c r="BH278"/>
  <c r="BG278"/>
  <c r="BF278"/>
  <c r="T278"/>
  <c r="R278"/>
  <c r="P278"/>
  <c r="BI272"/>
  <c r="BH272"/>
  <c r="BG272"/>
  <c r="BF272"/>
  <c r="T272"/>
  <c r="R272"/>
  <c r="P272"/>
  <c r="BI268"/>
  <c r="BH268"/>
  <c r="BG268"/>
  <c r="BF268"/>
  <c r="T268"/>
  <c r="R268"/>
  <c r="P268"/>
  <c r="BI263"/>
  <c r="BH263"/>
  <c r="BG263"/>
  <c r="BF263"/>
  <c r="T263"/>
  <c r="R263"/>
  <c r="P263"/>
  <c r="BI261"/>
  <c r="BH261"/>
  <c r="BG261"/>
  <c r="BF261"/>
  <c r="T261"/>
  <c r="R261"/>
  <c r="P261"/>
  <c r="BI255"/>
  <c r="BH255"/>
  <c r="BG255"/>
  <c r="BF255"/>
  <c r="T255"/>
  <c r="R255"/>
  <c r="P255"/>
  <c r="BI250"/>
  <c r="BH250"/>
  <c r="BG250"/>
  <c r="BF250"/>
  <c r="T250"/>
  <c r="R250"/>
  <c r="P250"/>
  <c r="BI245"/>
  <c r="BH245"/>
  <c r="BG245"/>
  <c r="BF245"/>
  <c r="T245"/>
  <c r="R245"/>
  <c r="P245"/>
  <c r="BI243"/>
  <c r="BH243"/>
  <c r="BG243"/>
  <c r="BF243"/>
  <c r="T243"/>
  <c r="R243"/>
  <c r="P243"/>
  <c r="BI230"/>
  <c r="BH230"/>
  <c r="BG230"/>
  <c r="BF230"/>
  <c r="T230"/>
  <c r="R230"/>
  <c r="P230"/>
  <c r="BI220"/>
  <c r="BH220"/>
  <c r="BG220"/>
  <c r="BF220"/>
  <c r="T220"/>
  <c r="R220"/>
  <c r="P220"/>
  <c r="BI216"/>
  <c r="BH216"/>
  <c r="BG216"/>
  <c r="BF216"/>
  <c r="T216"/>
  <c r="R216"/>
  <c r="P216"/>
  <c r="BI208"/>
  <c r="BH208"/>
  <c r="BG208"/>
  <c r="BF208"/>
  <c r="T208"/>
  <c r="R208"/>
  <c r="P208"/>
  <c r="BI200"/>
  <c r="BH200"/>
  <c r="BG200"/>
  <c r="BF200"/>
  <c r="T200"/>
  <c r="R200"/>
  <c r="P200"/>
  <c r="BI197"/>
  <c r="BH197"/>
  <c r="BG197"/>
  <c r="BF197"/>
  <c r="T197"/>
  <c r="R197"/>
  <c r="P197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79"/>
  <c r="BH179"/>
  <c r="BG179"/>
  <c r="BF179"/>
  <c r="T179"/>
  <c r="R179"/>
  <c r="P179"/>
  <c r="BI175"/>
  <c r="BH175"/>
  <c r="BG175"/>
  <c r="BF175"/>
  <c r="T175"/>
  <c r="R175"/>
  <c r="P175"/>
  <c r="BI171"/>
  <c r="BH171"/>
  <c r="BG171"/>
  <c r="BF171"/>
  <c r="T171"/>
  <c r="R171"/>
  <c r="P171"/>
  <c r="BI166"/>
  <c r="BH166"/>
  <c r="BG166"/>
  <c r="BF166"/>
  <c r="T166"/>
  <c r="R166"/>
  <c r="P166"/>
  <c r="BI162"/>
  <c r="BH162"/>
  <c r="BG162"/>
  <c r="BF162"/>
  <c r="T162"/>
  <c r="R162"/>
  <c r="P162"/>
  <c r="BI158"/>
  <c r="BH158"/>
  <c r="BG158"/>
  <c r="BF158"/>
  <c r="T158"/>
  <c r="R158"/>
  <c r="P158"/>
  <c r="BI150"/>
  <c r="BH150"/>
  <c r="BG150"/>
  <c r="BF150"/>
  <c r="T150"/>
  <c r="R150"/>
  <c r="P150"/>
  <c r="BI148"/>
  <c r="BH148"/>
  <c r="BG148"/>
  <c r="BF148"/>
  <c r="T148"/>
  <c r="R148"/>
  <c r="P148"/>
  <c r="BI143"/>
  <c r="BH143"/>
  <c r="BG143"/>
  <c r="BF143"/>
  <c r="T143"/>
  <c r="R143"/>
  <c r="P143"/>
  <c r="BI135"/>
  <c r="BH135"/>
  <c r="BG135"/>
  <c r="BF135"/>
  <c r="T135"/>
  <c r="R135"/>
  <c r="P135"/>
  <c r="BI130"/>
  <c r="BH130"/>
  <c r="BG130"/>
  <c r="BF130"/>
  <c r="T130"/>
  <c r="R130"/>
  <c r="P130"/>
  <c r="BI126"/>
  <c r="BH126"/>
  <c r="BG126"/>
  <c r="BF126"/>
  <c r="T126"/>
  <c r="R126"/>
  <c r="P126"/>
  <c r="BI124"/>
  <c r="BH124"/>
  <c r="BG124"/>
  <c r="BF124"/>
  <c r="T124"/>
  <c r="R124"/>
  <c r="P124"/>
  <c r="BI120"/>
  <c r="BH120"/>
  <c r="BG120"/>
  <c r="BF120"/>
  <c r="T120"/>
  <c r="R120"/>
  <c r="P120"/>
  <c r="BI116"/>
  <c r="BH116"/>
  <c r="BG116"/>
  <c r="BF116"/>
  <c r="T116"/>
  <c r="R116"/>
  <c r="P116"/>
  <c r="BI107"/>
  <c r="BH107"/>
  <c r="BG107"/>
  <c r="BF107"/>
  <c r="T107"/>
  <c r="R107"/>
  <c r="P107"/>
  <c r="BI100"/>
  <c r="BH100"/>
  <c r="BG100"/>
  <c r="BF100"/>
  <c r="T100"/>
  <c r="R100"/>
  <c r="P100"/>
  <c r="BI98"/>
  <c r="BH98"/>
  <c r="BG98"/>
  <c r="BF98"/>
  <c r="T98"/>
  <c r="R98"/>
  <c r="P98"/>
  <c r="BI93"/>
  <c r="BH93"/>
  <c r="BG93"/>
  <c r="BF93"/>
  <c r="T93"/>
  <c r="R93"/>
  <c r="P93"/>
  <c r="J87"/>
  <c r="J86"/>
  <c r="F84"/>
  <c r="E82"/>
  <c r="J55"/>
  <c r="J54"/>
  <c r="F52"/>
  <c r="E50"/>
  <c r="J18"/>
  <c r="E18"/>
  <c r="F55"/>
  <c r="J17"/>
  <c r="J15"/>
  <c r="E15"/>
  <c r="F86"/>
  <c r="J14"/>
  <c r="J12"/>
  <c r="J84"/>
  <c r="E7"/>
  <c r="E80"/>
  <c i="1" r="L50"/>
  <c r="AM50"/>
  <c r="AM49"/>
  <c r="L49"/>
  <c r="AM47"/>
  <c r="L47"/>
  <c r="L45"/>
  <c r="L44"/>
  <c i="2" r="J120"/>
  <c i="3" r="BK335"/>
  <c i="4" r="J102"/>
  <c i="2" r="J272"/>
  <c i="3" r="BK388"/>
  <c i="5" r="BK90"/>
  <c i="2" r="BK474"/>
  <c i="3" r="BK199"/>
  <c i="5" r="J188"/>
  <c i="6" r="BK135"/>
  <c i="2" r="J453"/>
  <c i="3" r="BK173"/>
  <c i="6" r="J162"/>
  <c i="2" r="J562"/>
  <c i="3" r="J232"/>
  <c i="5" r="J127"/>
  <c i="2" r="J423"/>
  <c i="3" r="BK361"/>
  <c i="4" r="BK153"/>
  <c i="6" r="BK164"/>
  <c i="2" r="BK301"/>
  <c r="J130"/>
  <c i="4" r="BK130"/>
  <c r="J99"/>
  <c i="6" r="BK90"/>
  <c i="2" r="BK343"/>
  <c i="3" r="J120"/>
  <c i="4" r="J209"/>
  <c r="J236"/>
  <c i="2" r="BK166"/>
  <c i="3" r="J114"/>
  <c i="4" r="BK204"/>
  <c i="5" r="BK142"/>
  <c i="6" r="BK191"/>
  <c i="2" r="BK130"/>
  <c i="3" r="BK110"/>
  <c r="J215"/>
  <c i="7" r="BK90"/>
  <c i="2" r="BK392"/>
  <c i="3" r="J378"/>
  <c i="6" r="BK97"/>
  <c i="2" r="BK396"/>
  <c r="J124"/>
  <c i="4" r="BK102"/>
  <c i="2" r="BK299"/>
  <c r="BK107"/>
  <c i="3" r="BK371"/>
  <c i="4" r="BK95"/>
  <c i="6" r="BK177"/>
  <c i="2" r="BK197"/>
  <c i="3" r="J442"/>
  <c i="7" r="BK109"/>
  <c i="5" r="BK157"/>
  <c i="2" r="BK336"/>
  <c i="3" r="J299"/>
  <c i="7" r="BK95"/>
  <c i="2" r="J107"/>
  <c i="3" r="BK215"/>
  <c i="7" r="J88"/>
  <c i="3" r="J144"/>
  <c i="6" r="BK118"/>
  <c i="2" r="J323"/>
  <c r="BK148"/>
  <c i="3" r="BK378"/>
  <c i="4" r="BK112"/>
  <c r="J150"/>
  <c i="6" r="J164"/>
  <c i="2" r="J143"/>
  <c i="3" r="BK114"/>
  <c i="4" r="BK209"/>
  <c i="2" r="BK358"/>
  <c r="BK416"/>
  <c i="3" r="BK428"/>
  <c i="4" r="J164"/>
  <c i="5" r="BK113"/>
  <c i="3" r="BK125"/>
  <c i="4" r="BK157"/>
  <c r="J178"/>
  <c i="5" r="J102"/>
  <c i="2" r="BK522"/>
  <c i="3" r="J444"/>
  <c i="6" r="J126"/>
  <c i="2" r="J308"/>
  <c r="BK171"/>
  <c i="3" r="J391"/>
  <c i="7" r="BK104"/>
  <c i="2" r="BK456"/>
  <c r="BK243"/>
  <c i="3" r="J140"/>
  <c i="4" r="J130"/>
  <c i="2" r="BK278"/>
  <c i="3" r="J356"/>
  <c i="5" r="BK140"/>
  <c i="2" r="J566"/>
  <c i="3" r="BK93"/>
  <c i="5" r="BK181"/>
  <c i="3" r="J351"/>
  <c r="J365"/>
  <c i="4" r="BK230"/>
  <c i="7" r="J103"/>
  <c i="2" r="BK306"/>
  <c i="5" r="J200"/>
  <c i="6" r="BK107"/>
  <c i="2" r="BK189"/>
  <c i="3" r="BK243"/>
  <c i="6" r="J94"/>
  <c i="2" r="J301"/>
  <c i="3" r="J131"/>
  <c i="5" r="J90"/>
  <c i="7" r="J96"/>
  <c i="2" r="J456"/>
  <c i="3" r="J258"/>
  <c i="2" r="BK432"/>
  <c r="J499"/>
  <c i="3" r="J436"/>
  <c i="4" r="BK223"/>
  <c i="5" r="BK195"/>
  <c i="6" r="J191"/>
  <c i="2" r="J370"/>
  <c r="BK250"/>
  <c i="5" r="BK200"/>
  <c i="2" r="J100"/>
  <c r="J353"/>
  <c i="3" r="BK384"/>
  <c i="4" r="BK128"/>
  <c r="BK222"/>
  <c i="6" r="J169"/>
  <c i="2" r="J574"/>
  <c r="BK135"/>
  <c i="3" r="J243"/>
  <c i="6" r="J130"/>
  <c i="7" r="BK93"/>
  <c i="2" r="J230"/>
  <c i="3" r="J268"/>
  <c i="6" r="J156"/>
  <c i="2" r="BK527"/>
  <c r="BK403"/>
  <c i="3" r="BK432"/>
  <c i="4" r="J230"/>
  <c i="2" r="BK531"/>
  <c r="BK220"/>
  <c r="BK268"/>
  <c i="3" r="BK135"/>
  <c r="J204"/>
  <c i="4" r="J207"/>
  <c i="5" r="BK119"/>
  <c i="7" r="J101"/>
  <c i="2" r="J531"/>
  <c i="3" r="J252"/>
  <c r="BK442"/>
  <c i="5" r="J140"/>
  <c i="2" r="J524"/>
  <c i="3" r="BK343"/>
  <c i="5" r="J131"/>
  <c i="2" r="J318"/>
  <c i="4" r="BK195"/>
  <c i="5" r="BK184"/>
  <c i="6" r="BK148"/>
  <c i="2" r="BK255"/>
  <c i="3" r="BK391"/>
  <c i="6" r="J189"/>
  <c i="2" r="J116"/>
  <c i="3" r="J319"/>
  <c i="6" r="J102"/>
  <c i="2" r="BK570"/>
  <c i="3" r="J361"/>
  <c i="4" r="BK190"/>
  <c r="J122"/>
  <c i="2" r="BK333"/>
  <c i="5" r="J153"/>
  <c i="6" r="BK185"/>
  <c i="2" r="BK453"/>
  <c i="3" r="J287"/>
  <c r="J125"/>
  <c i="5" r="BK148"/>
  <c i="2" r="BK263"/>
  <c i="3" r="J374"/>
  <c i="4" r="BK122"/>
  <c i="2" r="J339"/>
  <c i="3" r="J423"/>
  <c i="4" r="BK159"/>
  <c i="6" r="J107"/>
  <c i="2" r="J150"/>
  <c i="4" r="J232"/>
  <c i="6" r="J148"/>
  <c i="2" r="J505"/>
  <c i="3" r="BK181"/>
  <c i="5" r="J137"/>
  <c i="2" r="BK448"/>
  <c i="3" r="BK250"/>
  <c i="6" r="J160"/>
  <c i="7" r="J105"/>
  <c i="2" r="J292"/>
  <c i="6" r="BK160"/>
  <c i="2" r="BK518"/>
  <c r="J333"/>
  <c i="3" r="J388"/>
  <c i="4" r="BK226"/>
  <c i="6" r="J143"/>
  <c i="2" r="J459"/>
  <c i="3" r="BK158"/>
  <c i="4" r="BK168"/>
  <c i="5" r="BK179"/>
  <c i="7" r="BK108"/>
  <c i="2" r="BK216"/>
  <c i="3" r="BK319"/>
  <c i="4" r="BK145"/>
  <c i="2" r="BK230"/>
  <c i="3" r="J340"/>
  <c i="5" r="BK149"/>
  <c i="2" r="BK186"/>
  <c r="BK100"/>
  <c i="3" r="BK345"/>
  <c i="2" r="J442"/>
  <c r="BK318"/>
  <c i="3" r="J327"/>
  <c i="5" r="BK137"/>
  <c i="3" r="BK232"/>
  <c i="4" r="J159"/>
  <c i="5" r="J113"/>
  <c i="2" r="BK411"/>
  <c i="3" r="BK423"/>
  <c i="5" r="J135"/>
  <c i="2" r="J263"/>
  <c r="J158"/>
  <c i="4" r="J218"/>
  <c i="2" r="J542"/>
  <c r="J189"/>
  <c i="3" r="BK106"/>
  <c i="2" r="BK361"/>
  <c r="J384"/>
  <c i="6" r="J135"/>
  <c i="2" r="BK580"/>
  <c r="BK143"/>
  <c i="3" r="BK140"/>
  <c i="4" r="J157"/>
  <c i="5" r="J195"/>
  <c i="7" r="J108"/>
  <c i="2" r="BK562"/>
  <c i="3" r="BK234"/>
  <c r="J169"/>
  <c i="4" r="BK150"/>
  <c i="5" r="BK94"/>
  <c i="7" r="BK94"/>
  <c i="2" r="J479"/>
  <c i="3" r="J158"/>
  <c i="4" r="BK200"/>
  <c i="5" r="BK170"/>
  <c i="2" r="BK509"/>
  <c i="3" r="BK351"/>
  <c r="J380"/>
  <c r="J177"/>
  <c i="4" r="BK236"/>
  <c i="5" r="BK108"/>
  <c i="7" r="J95"/>
  <c i="2" r="J361"/>
  <c i="3" r="J428"/>
  <c i="5" r="BK146"/>
  <c i="7" r="BK107"/>
  <c i="2" r="BK458"/>
  <c i="3" r="J199"/>
  <c r="J397"/>
  <c i="2" r="BK183"/>
  <c r="BK512"/>
  <c i="3" r="BK393"/>
  <c i="4" r="J200"/>
  <c i="2" r="J509"/>
  <c r="J343"/>
  <c i="3" r="J335"/>
  <c i="5" r="BK208"/>
  <c i="2" r="J411"/>
  <c i="3" r="J93"/>
  <c r="BK209"/>
  <c i="7" r="BK86"/>
  <c i="3" r="BK340"/>
  <c i="4" r="J195"/>
  <c i="6" r="BK173"/>
  <c i="2" r="J392"/>
  <c i="3" r="BK346"/>
  <c i="5" r="J208"/>
  <c i="6" r="J93"/>
  <c i="2" r="J186"/>
  <c i="3" r="J401"/>
  <c i="2" r="J547"/>
  <c r="J216"/>
  <c i="3" r="BK312"/>
  <c r="J282"/>
  <c i="4" r="J145"/>
  <c i="6" r="J112"/>
  <c i="2" r="J280"/>
  <c i="3" r="J234"/>
  <c i="4" r="J95"/>
  <c i="5" r="J204"/>
  <c i="2" r="J496"/>
  <c r="J403"/>
  <c i="4" r="J184"/>
  <c i="5" r="J108"/>
  <c i="2" r="BK423"/>
  <c r="BK245"/>
  <c i="3" r="J106"/>
  <c i="4" r="J112"/>
  <c r="J136"/>
  <c i="5" r="BK97"/>
  <c i="6" r="BK120"/>
  <c i="2" r="J527"/>
  <c i="3" r="BK287"/>
  <c i="5" r="J184"/>
  <c i="7" r="BK97"/>
  <c i="2" r="J289"/>
  <c r="J208"/>
  <c i="3" r="BK278"/>
  <c i="6" r="BK112"/>
  <c i="2" r="BK339"/>
  <c r="J358"/>
  <c i="4" r="J140"/>
  <c r="J190"/>
  <c i="2" r="J379"/>
  <c i="3" r="BK197"/>
  <c r="J166"/>
  <c i="6" r="BK162"/>
  <c i="3" r="BK144"/>
  <c r="J217"/>
  <c i="7" r="BK88"/>
  <c i="3" r="J226"/>
  <c i="4" r="J155"/>
  <c i="2" r="J557"/>
  <c r="BK516"/>
  <c i="4" r="J151"/>
  <c i="2" r="BK547"/>
  <c r="J299"/>
  <c i="3" r="BK436"/>
  <c i="6" r="J137"/>
  <c i="3" r="J135"/>
  <c r="BK177"/>
  <c i="6" r="J120"/>
  <c i="2" r="J250"/>
  <c i="3" r="BK397"/>
  <c i="7" r="BK103"/>
  <c i="2" r="BK524"/>
  <c r="J458"/>
  <c i="3" r="J155"/>
  <c i="5" r="BK192"/>
  <c i="7" r="BK105"/>
  <c i="2" r="BK353"/>
  <c i="3" r="J278"/>
  <c r="BK217"/>
  <c i="4" r="BK136"/>
  <c i="6" r="BK141"/>
  <c i="2" r="BK491"/>
  <c r="BK93"/>
  <c i="3" r="J415"/>
  <c r="J222"/>
  <c i="4" r="BK198"/>
  <c i="5" r="J161"/>
  <c i="2" r="BK505"/>
  <c r="J432"/>
  <c i="3" r="J209"/>
  <c i="4" r="J98"/>
  <c r="BK178"/>
  <c i="6" r="J144"/>
  <c i="2" r="BK284"/>
  <c r="BK158"/>
  <c i="3" r="J393"/>
  <c i="4" r="J117"/>
  <c i="7" r="J86"/>
  <c i="3" r="BK299"/>
  <c i="6" r="BK94"/>
  <c i="2" r="BK499"/>
  <c i="5" r="J142"/>
  <c i="7" r="J83"/>
  <c i="3" r="J272"/>
  <c r="J110"/>
  <c i="4" r="BK214"/>
  <c i="5" r="J119"/>
  <c i="2" r="BK582"/>
  <c r="BK479"/>
  <c r="BK379"/>
  <c i="4" r="BK188"/>
  <c i="6" r="BK93"/>
  <c i="2" r="BK280"/>
  <c r="J175"/>
  <c i="3" r="J432"/>
  <c i="5" r="BK131"/>
  <c r="J93"/>
  <c i="6" r="J141"/>
  <c i="2" r="J582"/>
  <c i="3" r="J371"/>
  <c i="4" r="BK171"/>
  <c i="5" r="BK102"/>
  <c i="7" r="J90"/>
  <c i="2" r="BK116"/>
  <c r="J171"/>
  <c i="4" r="J172"/>
  <c i="7" r="J107"/>
  <c i="2" r="J349"/>
  <c i="3" r="BK380"/>
  <c r="J238"/>
  <c i="4" r="J196"/>
  <c i="5" r="J121"/>
  <c i="6" r="BK144"/>
  <c i="2" r="BK459"/>
  <c r="BK162"/>
  <c r="J166"/>
  <c i="3" r="BK410"/>
  <c i="4" r="BK98"/>
  <c i="5" r="J170"/>
  <c i="6" r="J118"/>
  <c i="2" r="BK175"/>
  <c r="J516"/>
  <c i="3" r="J384"/>
  <c r="J345"/>
  <c i="4" r="BK107"/>
  <c r="J223"/>
  <c i="7" r="BK101"/>
  <c i="2" r="BK200"/>
  <c r="J183"/>
  <c i="3" r="BK155"/>
  <c i="4" r="J174"/>
  <c i="5" r="J174"/>
  <c i="6" r="BK126"/>
  <c i="7" r="BK83"/>
  <c i="2" r="J306"/>
  <c r="BK150"/>
  <c i="3" r="BK290"/>
  <c i="5" r="J179"/>
  <c i="2" r="BK469"/>
  <c r="BK486"/>
  <c r="BK98"/>
  <c i="3" r="BK276"/>
  <c i="5" r="J148"/>
  <c i="7" r="J97"/>
  <c i="2" r="J522"/>
  <c r="J200"/>
  <c i="3" r="BK282"/>
  <c i="4" r="J188"/>
  <c i="7" r="BK96"/>
  <c i="2" r="J313"/>
  <c r="BK179"/>
  <c i="3" r="J148"/>
  <c r="J290"/>
  <c i="5" r="J165"/>
  <c i="6" r="BK152"/>
  <c i="2" r="J162"/>
  <c r="BK308"/>
  <c i="3" r="BK401"/>
  <c i="5" r="BK135"/>
  <c i="4" r="BK160"/>
  <c i="6" r="BK156"/>
  <c i="2" r="J148"/>
  <c i="5" r="BK121"/>
  <c i="7" r="J109"/>
  <c i="2" r="J126"/>
  <c i="5" r="J146"/>
  <c i="2" r="J518"/>
  <c i="3" r="BK99"/>
  <c i="7" r="J100"/>
  <c i="2" r="BK272"/>
  <c i="3" r="BK263"/>
  <c i="4" r="BK155"/>
  <c i="5" r="BK174"/>
  <c i="2" r="J570"/>
  <c r="J469"/>
  <c r="BK261"/>
  <c i="3" r="BK186"/>
  <c i="4" r="J171"/>
  <c i="5" r="BK161"/>
  <c i="6" r="BK130"/>
  <c i="2" r="BK328"/>
  <c r="BK126"/>
  <c i="3" r="BK148"/>
  <c i="4" r="BK164"/>
  <c i="7" r="BK106"/>
  <c i="2" r="J464"/>
  <c i="3" r="BK266"/>
  <c i="4" r="BK151"/>
  <c r="J226"/>
  <c i="6" r="J181"/>
  <c i="2" r="J179"/>
  <c i="3" r="J197"/>
  <c r="J181"/>
  <c i="6" r="J152"/>
  <c i="2" r="BK542"/>
  <c r="J245"/>
  <c i="3" r="J173"/>
  <c i="2" r="J580"/>
  <c r="J220"/>
  <c i="3" r="J343"/>
  <c i="4" r="BK207"/>
  <c i="5" r="BK165"/>
  <c i="2" r="J491"/>
  <c i="3" r="BK272"/>
  <c r="J410"/>
  <c i="5" r="BK204"/>
  <c i="7" r="J104"/>
  <c i="3" r="BK116"/>
  <c r="J263"/>
  <c i="2" r="BK124"/>
  <c i="3" r="BK120"/>
  <c i="4" r="J198"/>
  <c i="5" r="BK188"/>
  <c i="7" r="J99"/>
  <c i="2" r="J328"/>
  <c i="4" r="BK232"/>
  <c i="2" r="J416"/>
  <c r="J278"/>
  <c i="4" r="BK218"/>
  <c i="6" r="J182"/>
  <c i="3" r="J116"/>
  <c r="J305"/>
  <c i="6" r="BK137"/>
  <c i="2" r="J284"/>
  <c i="3" r="BK97"/>
  <c i="2" r="J261"/>
  <c i="3" r="BK222"/>
  <c i="5" r="BK153"/>
  <c i="6" r="J195"/>
  <c i="2" r="J255"/>
  <c i="3" r="BK127"/>
  <c i="4" r="BK117"/>
  <c r="BK184"/>
  <c i="2" r="BK323"/>
  <c r="J243"/>
  <c i="3" r="BK238"/>
  <c r="J276"/>
  <c i="4" r="J222"/>
  <c i="5" r="J149"/>
  <c i="7" r="J93"/>
  <c i="2" r="J486"/>
  <c i="3" r="BK415"/>
  <c i="6" r="BK143"/>
  <c i="2" r="J396"/>
  <c i="1" r="AS54"/>
  <c i="6" r="J185"/>
  <c i="3" r="BK204"/>
  <c r="BK169"/>
  <c r="BK305"/>
  <c i="4" r="BK99"/>
  <c r="J107"/>
  <c i="2" r="J98"/>
  <c r="J135"/>
  <c i="6" r="J97"/>
  <c i="2" r="J448"/>
  <c i="3" r="BK365"/>
  <c i="6" r="BK102"/>
  <c i="2" r="BK557"/>
  <c i="3" r="BK374"/>
  <c i="4" r="J128"/>
  <c i="5" r="J94"/>
  <c i="7" r="BK99"/>
  <c i="2" r="BK347"/>
  <c i="3" r="BK268"/>
  <c i="4" r="BK172"/>
  <c i="5" r="BK93"/>
  <c i="7" r="J94"/>
  <c i="2" r="BK289"/>
  <c i="3" r="BK258"/>
  <c i="4" r="J168"/>
  <c i="7" r="BK100"/>
  <c i="2" r="BK370"/>
  <c i="3" r="BK327"/>
  <c r="J99"/>
  <c i="4" r="BK174"/>
  <c i="5" r="J192"/>
  <c i="7" r="J106"/>
  <c i="2" r="J474"/>
  <c i="3" r="J97"/>
  <c i="4" r="BK140"/>
  <c i="2" r="BK120"/>
  <c r="J197"/>
  <c i="3" r="J312"/>
  <c i="6" r="J90"/>
  <c i="2" r="BK574"/>
  <c i="3" r="BK131"/>
  <c i="4" r="J153"/>
  <c i="3" r="BK166"/>
  <c i="4" r="J160"/>
  <c r="J204"/>
  <c i="2" r="BK384"/>
  <c r="J347"/>
  <c i="5" r="BK127"/>
  <c i="2" r="BK349"/>
  <c r="BK313"/>
  <c i="3" r="J250"/>
  <c i="6" r="BK169"/>
  <c i="2" r="J336"/>
  <c i="3" r="J266"/>
  <c r="BK152"/>
  <c i="4" r="BK196"/>
  <c i="6" r="BK181"/>
  <c i="2" r="BK566"/>
  <c r="BK442"/>
  <c i="3" r="J346"/>
  <c i="4" r="J214"/>
  <c i="6" r="J173"/>
  <c i="2" r="BK496"/>
  <c i="3" r="J186"/>
  <c i="6" r="BK189"/>
  <c i="2" r="J268"/>
  <c i="3" r="J127"/>
  <c r="BK252"/>
  <c i="6" r="BK195"/>
  <c i="2" r="J93"/>
  <c i="3" r="BK226"/>
  <c i="6" r="J177"/>
  <c i="2" r="BK292"/>
  <c r="J512"/>
  <c i="3" r="BK356"/>
  <c i="5" r="J157"/>
  <c i="2" r="BK208"/>
  <c i="3" r="BK444"/>
  <c i="5" r="J181"/>
  <c i="6" r="BK182"/>
  <c i="2" r="BK464"/>
  <c i="3" r="J152"/>
  <c i="5" r="J97"/>
  <c i="2" l="1" r="BK92"/>
  <c r="T322"/>
  <c r="P530"/>
  <c r="P529"/>
  <c i="3" r="BK185"/>
  <c r="J185"/>
  <c r="J62"/>
  <c r="P304"/>
  <c r="R370"/>
  <c i="4" r="R156"/>
  <c r="T206"/>
  <c r="T225"/>
  <c i="5" r="P101"/>
  <c i="2" r="P267"/>
  <c r="T447"/>
  <c i="5" r="T101"/>
  <c i="2" r="BK322"/>
  <c r="J322"/>
  <c r="J64"/>
  <c r="BK530"/>
  <c r="J530"/>
  <c r="J70"/>
  <c i="3" r="T257"/>
  <c r="BK370"/>
  <c r="J370"/>
  <c r="J67"/>
  <c i="4" r="T111"/>
  <c r="R149"/>
  <c r="P213"/>
  <c i="2" r="R322"/>
  <c r="R530"/>
  <c r="R529"/>
  <c i="3" r="P92"/>
  <c r="BK304"/>
  <c r="J304"/>
  <c r="J65"/>
  <c i="4" r="P94"/>
  <c r="P194"/>
  <c i="5" r="BK101"/>
  <c r="J101"/>
  <c r="J62"/>
  <c r="T173"/>
  <c i="6" r="BK134"/>
  <c r="J134"/>
  <c r="J63"/>
  <c i="2" r="T229"/>
  <c r="P395"/>
  <c r="P504"/>
  <c i="3" r="P257"/>
  <c r="P400"/>
  <c r="P399"/>
  <c i="5" r="R89"/>
  <c r="P173"/>
  <c i="6" r="T101"/>
  <c i="2" r="T267"/>
  <c i="3" r="R92"/>
  <c r="T221"/>
  <c r="R400"/>
  <c r="R399"/>
  <c i="4" r="BK94"/>
  <c r="J94"/>
  <c r="J61"/>
  <c r="P156"/>
  <c r="T213"/>
  <c r="T211"/>
  <c i="5" r="R139"/>
  <c i="6" r="BK89"/>
  <c r="J89"/>
  <c r="J61"/>
  <c r="T184"/>
  <c i="2" r="P92"/>
  <c r="P322"/>
  <c r="T530"/>
  <c r="T529"/>
  <c i="3" r="T185"/>
  <c r="T334"/>
  <c i="5" r="BK89"/>
  <c r="J89"/>
  <c r="J61"/>
  <c r="P139"/>
  <c r="P194"/>
  <c i="6" r="P184"/>
  <c r="P101"/>
  <c i="2" r="BK267"/>
  <c r="J267"/>
  <c r="J63"/>
  <c r="P447"/>
  <c i="3" r="BK92"/>
  <c r="P221"/>
  <c r="R334"/>
  <c i="4" r="T94"/>
  <c r="T149"/>
  <c r="BK213"/>
  <c i="5" r="P89"/>
  <c r="R173"/>
  <c i="6" r="BK101"/>
  <c i="2" r="R267"/>
  <c r="R447"/>
  <c i="3" r="R185"/>
  <c r="T304"/>
  <c r="T370"/>
  <c i="4" r="R111"/>
  <c r="P149"/>
  <c r="P206"/>
  <c i="5" r="BK139"/>
  <c r="J139"/>
  <c r="J63"/>
  <c i="6" r="P89"/>
  <c i="2" r="P229"/>
  <c i="3" r="BK221"/>
  <c r="J221"/>
  <c r="J63"/>
  <c r="P334"/>
  <c i="5" r="R101"/>
  <c r="T194"/>
  <c i="6" r="P134"/>
  <c r="R172"/>
  <c i="2" r="T92"/>
  <c r="R395"/>
  <c r="T504"/>
  <c i="3" r="P185"/>
  <c r="R304"/>
  <c r="P370"/>
  <c i="4" r="T156"/>
  <c r="BK206"/>
  <c r="J206"/>
  <c r="J68"/>
  <c r="P225"/>
  <c i="5" r="BK194"/>
  <c r="J194"/>
  <c r="J67"/>
  <c i="6" r="T134"/>
  <c r="T172"/>
  <c r="T171"/>
  <c i="7" r="BK92"/>
  <c r="J92"/>
  <c r="J61"/>
  <c i="4" r="BK156"/>
  <c r="J156"/>
  <c r="J66"/>
  <c r="R206"/>
  <c i="5" r="T139"/>
  <c i="6" r="R101"/>
  <c r="P172"/>
  <c r="P171"/>
  <c i="2" r="R92"/>
  <c r="R91"/>
  <c r="R90"/>
  <c r="T395"/>
  <c r="R504"/>
  <c i="3" r="R257"/>
  <c r="T400"/>
  <c r="T399"/>
  <c i="4" r="BK111"/>
  <c r="J111"/>
  <c r="J63"/>
  <c r="BK149"/>
  <c r="J149"/>
  <c r="J65"/>
  <c r="T194"/>
  <c r="BK225"/>
  <c r="J225"/>
  <c r="J72"/>
  <c i="5" r="T89"/>
  <c r="BK173"/>
  <c r="BK172"/>
  <c r="J172"/>
  <c r="J65"/>
  <c i="6" r="R89"/>
  <c r="R184"/>
  <c i="7" r="R92"/>
  <c r="R82"/>
  <c r="R81"/>
  <c i="2" r="R229"/>
  <c r="BK447"/>
  <c r="J447"/>
  <c r="J66"/>
  <c i="3" r="BK257"/>
  <c r="J257"/>
  <c r="J64"/>
  <c r="BK400"/>
  <c r="J400"/>
  <c r="J70"/>
  <c i="4" r="P111"/>
  <c r="R194"/>
  <c r="R225"/>
  <c i="6" r="T89"/>
  <c r="T88"/>
  <c r="T87"/>
  <c r="BK184"/>
  <c r="J184"/>
  <c r="J67"/>
  <c i="7" r="P92"/>
  <c r="P82"/>
  <c r="P81"/>
  <c i="1" r="AU60"/>
  <c i="2" r="BK229"/>
  <c r="J229"/>
  <c r="J62"/>
  <c r="BK395"/>
  <c r="J395"/>
  <c r="J65"/>
  <c r="BK504"/>
  <c r="J504"/>
  <c r="J67"/>
  <c i="3" r="T92"/>
  <c r="T91"/>
  <c r="R221"/>
  <c r="BK334"/>
  <c r="J334"/>
  <c r="J66"/>
  <c i="4" r="R94"/>
  <c r="R93"/>
  <c r="BK194"/>
  <c r="J194"/>
  <c r="J67"/>
  <c r="R213"/>
  <c r="R211"/>
  <c i="5" r="R194"/>
  <c i="6" r="R134"/>
  <c r="BK172"/>
  <c r="J172"/>
  <c r="J66"/>
  <c i="7" r="T92"/>
  <c r="T82"/>
  <c r="T81"/>
  <c i="5" r="BK169"/>
  <c r="J169"/>
  <c r="J64"/>
  <c i="6" r="BK168"/>
  <c r="J168"/>
  <c r="J64"/>
  <c i="2" r="BK526"/>
  <c r="J526"/>
  <c r="J68"/>
  <c i="4" r="BK144"/>
  <c r="J144"/>
  <c r="J64"/>
  <c r="BK106"/>
  <c r="J106"/>
  <c r="J62"/>
  <c i="7" r="BK82"/>
  <c r="BK81"/>
  <c r="J81"/>
  <c r="J59"/>
  <c i="3" r="BK396"/>
  <c r="J396"/>
  <c r="J68"/>
  <c i="7" r="BE96"/>
  <c r="F78"/>
  <c r="BE88"/>
  <c r="BE107"/>
  <c r="BE95"/>
  <c i="6" r="J101"/>
  <c r="J62"/>
  <c i="7" r="BE100"/>
  <c r="BE103"/>
  <c i="6" r="BK171"/>
  <c r="J171"/>
  <c r="J65"/>
  <c i="7" r="BE101"/>
  <c r="E71"/>
  <c r="BE86"/>
  <c r="BE104"/>
  <c r="J52"/>
  <c r="BE105"/>
  <c r="J78"/>
  <c r="BE90"/>
  <c r="BE93"/>
  <c r="F54"/>
  <c r="BE83"/>
  <c r="BE94"/>
  <c r="BE99"/>
  <c r="J77"/>
  <c r="BE97"/>
  <c r="BE108"/>
  <c r="BE109"/>
  <c r="BE106"/>
  <c i="6" r="F54"/>
  <c r="J83"/>
  <c r="BE93"/>
  <c r="BE112"/>
  <c i="5" r="BK88"/>
  <c r="J88"/>
  <c r="J60"/>
  <c i="6" r="F55"/>
  <c r="BE90"/>
  <c r="BE144"/>
  <c r="BE191"/>
  <c r="BE126"/>
  <c r="BE130"/>
  <c r="BE181"/>
  <c r="BE195"/>
  <c r="J52"/>
  <c r="BE94"/>
  <c r="BE143"/>
  <c r="BE160"/>
  <c r="BE169"/>
  <c r="BE120"/>
  <c r="BE182"/>
  <c r="BE97"/>
  <c r="BE162"/>
  <c r="BE185"/>
  <c r="J84"/>
  <c r="BE137"/>
  <c r="BE164"/>
  <c r="BE189"/>
  <c i="5" r="J173"/>
  <c r="J66"/>
  <c i="6" r="BE141"/>
  <c r="BE173"/>
  <c r="BE152"/>
  <c r="BE102"/>
  <c r="BE156"/>
  <c r="BE107"/>
  <c r="BE135"/>
  <c r="E48"/>
  <c r="BE118"/>
  <c r="BE148"/>
  <c r="BE177"/>
  <c i="5" r="E48"/>
  <c r="BE102"/>
  <c r="BE142"/>
  <c r="BE137"/>
  <c r="BE153"/>
  <c r="BE93"/>
  <c r="BE131"/>
  <c r="J81"/>
  <c r="BE94"/>
  <c r="BE113"/>
  <c r="BE121"/>
  <c r="BE161"/>
  <c r="F84"/>
  <c r="BE184"/>
  <c r="BE146"/>
  <c r="BE174"/>
  <c r="BE108"/>
  <c r="BE127"/>
  <c r="BE149"/>
  <c r="F54"/>
  <c r="BE140"/>
  <c r="BE195"/>
  <c r="BE181"/>
  <c r="BE188"/>
  <c r="BE200"/>
  <c r="BE204"/>
  <c r="BE208"/>
  <c r="BE119"/>
  <c r="BE192"/>
  <c r="BE157"/>
  <c i="4" r="BK93"/>
  <c r="J93"/>
  <c r="J60"/>
  <c r="J213"/>
  <c r="J71"/>
  <c i="5" r="BE97"/>
  <c r="BE135"/>
  <c r="BE148"/>
  <c r="BE165"/>
  <c r="BE90"/>
  <c r="BE170"/>
  <c r="BE179"/>
  <c i="3" r="J92"/>
  <c r="J61"/>
  <c i="4" r="F88"/>
  <c r="BE136"/>
  <c i="3" r="BK399"/>
  <c r="J399"/>
  <c r="J69"/>
  <c i="4" r="J54"/>
  <c r="BE98"/>
  <c r="BE168"/>
  <c r="BE198"/>
  <c r="BE230"/>
  <c r="E48"/>
  <c r="BE107"/>
  <c r="BE128"/>
  <c r="BE204"/>
  <c r="BE218"/>
  <c r="BE222"/>
  <c r="BE226"/>
  <c r="BE232"/>
  <c r="BE236"/>
  <c r="BE159"/>
  <c r="BE171"/>
  <c r="BE214"/>
  <c r="BE223"/>
  <c r="J55"/>
  <c r="BE122"/>
  <c r="BE150"/>
  <c r="BE151"/>
  <c r="BE157"/>
  <c r="BE207"/>
  <c r="J86"/>
  <c r="BE99"/>
  <c r="BE102"/>
  <c r="BE112"/>
  <c r="BE117"/>
  <c r="BE190"/>
  <c r="BE200"/>
  <c r="F55"/>
  <c r="BE130"/>
  <c r="BE155"/>
  <c r="BE178"/>
  <c r="BE195"/>
  <c r="BE95"/>
  <c r="BE145"/>
  <c r="BE164"/>
  <c r="BE184"/>
  <c r="BE209"/>
  <c r="BE140"/>
  <c r="BE153"/>
  <c r="BE160"/>
  <c r="BE172"/>
  <c r="BE174"/>
  <c r="BE188"/>
  <c r="BE196"/>
  <c i="3" r="E48"/>
  <c r="J84"/>
  <c r="BE152"/>
  <c r="BE204"/>
  <c r="BE276"/>
  <c r="BE299"/>
  <c r="BE312"/>
  <c r="BE319"/>
  <c r="BE384"/>
  <c r="BE391"/>
  <c r="BE410"/>
  <c i="2" r="J92"/>
  <c r="J61"/>
  <c i="3" r="BE93"/>
  <c r="BE263"/>
  <c r="BE268"/>
  <c r="BE290"/>
  <c r="BE378"/>
  <c r="BE432"/>
  <c r="BE116"/>
  <c r="BE181"/>
  <c r="BE215"/>
  <c r="BE266"/>
  <c r="BE278"/>
  <c r="BE282"/>
  <c r="BE340"/>
  <c r="BE365"/>
  <c r="BE374"/>
  <c r="BE428"/>
  <c r="BE436"/>
  <c r="BE380"/>
  <c r="BE393"/>
  <c r="BE401"/>
  <c r="BE135"/>
  <c r="BE144"/>
  <c r="BE158"/>
  <c r="BE197"/>
  <c r="BE232"/>
  <c r="BE250"/>
  <c r="BE351"/>
  <c r="BE444"/>
  <c r="F55"/>
  <c r="BE99"/>
  <c r="BE345"/>
  <c r="BE356"/>
  <c r="BE238"/>
  <c r="BE252"/>
  <c r="BE305"/>
  <c r="BE166"/>
  <c i="2" r="BK529"/>
  <c r="J529"/>
  <c r="J69"/>
  <c i="3" r="BE110"/>
  <c r="BE114"/>
  <c r="BE140"/>
  <c r="BE222"/>
  <c r="BE226"/>
  <c r="BE371"/>
  <c r="BE415"/>
  <c r="BE423"/>
  <c r="BE442"/>
  <c r="F54"/>
  <c r="BE106"/>
  <c r="BE127"/>
  <c r="BE148"/>
  <c r="BE155"/>
  <c r="BE177"/>
  <c r="BE199"/>
  <c r="BE243"/>
  <c r="BE272"/>
  <c r="BE287"/>
  <c r="BE346"/>
  <c r="BE388"/>
  <c r="BE397"/>
  <c r="BE120"/>
  <c r="BE169"/>
  <c r="BE209"/>
  <c r="BE217"/>
  <c r="BE234"/>
  <c r="BE327"/>
  <c r="BE335"/>
  <c r="BE361"/>
  <c r="BE97"/>
  <c r="BE131"/>
  <c r="BE173"/>
  <c r="BE186"/>
  <c r="BE125"/>
  <c r="BE258"/>
  <c r="BE343"/>
  <c i="2" r="BE200"/>
  <c r="F54"/>
  <c r="BE93"/>
  <c r="BE130"/>
  <c r="BE158"/>
  <c r="BE175"/>
  <c r="BE98"/>
  <c r="BE143"/>
  <c r="BE162"/>
  <c r="BE179"/>
  <c r="BE183"/>
  <c r="BE186"/>
  <c r="BE197"/>
  <c r="BE208"/>
  <c r="BE216"/>
  <c r="BE230"/>
  <c r="BE392"/>
  <c r="BE107"/>
  <c r="BE166"/>
  <c r="BE171"/>
  <c r="BE245"/>
  <c r="BE268"/>
  <c r="BE432"/>
  <c r="J52"/>
  <c r="BE135"/>
  <c r="BE243"/>
  <c r="BE289"/>
  <c r="BE292"/>
  <c r="BE318"/>
  <c r="BE353"/>
  <c r="BE411"/>
  <c r="BE416"/>
  <c r="BE496"/>
  <c r="BE509"/>
  <c r="BE518"/>
  <c r="F87"/>
  <c r="BE148"/>
  <c r="BE263"/>
  <c r="BE284"/>
  <c r="BE347"/>
  <c r="BE384"/>
  <c r="BE403"/>
  <c r="BE442"/>
  <c r="BE453"/>
  <c r="BE456"/>
  <c r="BE459"/>
  <c r="BE474"/>
  <c r="BE479"/>
  <c r="BE522"/>
  <c r="E48"/>
  <c r="BE100"/>
  <c r="BE116"/>
  <c r="BE126"/>
  <c r="BE220"/>
  <c r="BE250"/>
  <c r="BE261"/>
  <c r="BE308"/>
  <c r="BE313"/>
  <c r="BE323"/>
  <c r="BE361"/>
  <c r="BE396"/>
  <c r="BE423"/>
  <c r="BE464"/>
  <c r="BE469"/>
  <c r="BE486"/>
  <c r="BE512"/>
  <c r="BE531"/>
  <c r="BE547"/>
  <c r="BE557"/>
  <c r="BE150"/>
  <c r="BE189"/>
  <c r="BE272"/>
  <c r="BE301"/>
  <c r="BE336"/>
  <c r="BE349"/>
  <c r="BE358"/>
  <c r="BE370"/>
  <c r="BE379"/>
  <c r="BE499"/>
  <c r="BE120"/>
  <c r="BE299"/>
  <c r="BE306"/>
  <c r="BE343"/>
  <c r="BE458"/>
  <c r="BE491"/>
  <c r="BE505"/>
  <c r="BE516"/>
  <c r="BE527"/>
  <c r="BE542"/>
  <c r="BE566"/>
  <c r="BE570"/>
  <c r="BE574"/>
  <c r="BE580"/>
  <c r="BE582"/>
  <c r="BE124"/>
  <c r="BE255"/>
  <c r="BE278"/>
  <c r="BE280"/>
  <c r="BE328"/>
  <c r="BE333"/>
  <c r="BE339"/>
  <c r="BE448"/>
  <c r="BE524"/>
  <c r="BE562"/>
  <c i="4" r="F35"/>
  <c i="1" r="BB57"/>
  <c i="4" r="F36"/>
  <c i="1" r="BC57"/>
  <c i="3" r="F35"/>
  <c i="1" r="BB56"/>
  <c i="3" r="F34"/>
  <c i="1" r="BA56"/>
  <c i="5" r="F36"/>
  <c i="1" r="BC58"/>
  <c i="3" r="J34"/>
  <c i="1" r="AW56"/>
  <c i="4" r="F34"/>
  <c i="1" r="BA57"/>
  <c i="2" r="J34"/>
  <c i="1" r="AW55"/>
  <c i="7" r="F35"/>
  <c i="1" r="BB60"/>
  <c i="3" r="F37"/>
  <c i="1" r="BD56"/>
  <c i="5" r="F34"/>
  <c i="1" r="BA58"/>
  <c i="2" r="F34"/>
  <c i="1" r="BA55"/>
  <c i="5" r="F37"/>
  <c i="1" r="BD58"/>
  <c i="6" r="J34"/>
  <c i="1" r="AW59"/>
  <c i="6" r="F36"/>
  <c i="1" r="BC59"/>
  <c i="6" r="F35"/>
  <c i="1" r="BB59"/>
  <c i="6" r="F34"/>
  <c i="1" r="BA59"/>
  <c i="3" r="F36"/>
  <c i="1" r="BC56"/>
  <c i="2" r="F36"/>
  <c i="1" r="BC55"/>
  <c i="7" r="F37"/>
  <c i="1" r="BD60"/>
  <c i="2" r="F37"/>
  <c i="1" r="BD55"/>
  <c i="2" r="F35"/>
  <c i="1" r="BB55"/>
  <c i="7" r="F36"/>
  <c i="1" r="BC60"/>
  <c i="6" r="F37"/>
  <c i="1" r="BD59"/>
  <c i="5" r="J34"/>
  <c i="1" r="AW58"/>
  <c i="5" r="F35"/>
  <c i="1" r="BB58"/>
  <c i="4" r="F37"/>
  <c i="1" r="BD57"/>
  <c i="7" r="J34"/>
  <c i="1" r="AW60"/>
  <c i="7" r="F34"/>
  <c i="1" r="BA60"/>
  <c i="4" r="J34"/>
  <c i="1" r="AW57"/>
  <c i="3" l="1" r="T90"/>
  <c i="4" r="R92"/>
  <c i="3" r="BK91"/>
  <c r="J91"/>
  <c r="J60"/>
  <c i="6" r="R171"/>
  <c i="2" r="P91"/>
  <c r="P90"/>
  <c i="1" r="AU55"/>
  <c i="5" r="T172"/>
  <c r="P88"/>
  <c i="3" r="R91"/>
  <c r="R90"/>
  <c i="2" r="T91"/>
  <c r="T90"/>
  <c i="4" r="P93"/>
  <c r="T93"/>
  <c r="T92"/>
  <c i="3" r="P91"/>
  <c r="P90"/>
  <c i="1" r="AU56"/>
  <c i="5" r="R88"/>
  <c i="4" r="BK211"/>
  <c r="J211"/>
  <c r="J69"/>
  <c i="5" r="R172"/>
  <c r="P172"/>
  <c i="4" r="P211"/>
  <c i="6" r="BK88"/>
  <c r="J88"/>
  <c r="J60"/>
  <c r="P88"/>
  <c r="P87"/>
  <c i="1" r="AU59"/>
  <c i="2" r="BK91"/>
  <c r="J91"/>
  <c r="J60"/>
  <c i="6" r="R88"/>
  <c r="R87"/>
  <c i="5" r="T88"/>
  <c r="T87"/>
  <c i="7" r="J82"/>
  <c r="J60"/>
  <c i="6" r="BK87"/>
  <c r="J87"/>
  <c i="5" r="BK87"/>
  <c r="J87"/>
  <c r="J59"/>
  <c i="4" r="BK92"/>
  <c r="J92"/>
  <c r="J59"/>
  <c i="3" r="BK90"/>
  <c r="J90"/>
  <c r="J59"/>
  <c i="2" r="BK90"/>
  <c r="J90"/>
  <c r="J59"/>
  <c i="7" r="F33"/>
  <c i="1" r="AZ60"/>
  <c r="BB54"/>
  <c r="W31"/>
  <c i="4" r="J33"/>
  <c i="1" r="AV57"/>
  <c r="AT57"/>
  <c i="2" r="F33"/>
  <c i="1" r="AZ55"/>
  <c i="6" r="J33"/>
  <c i="1" r="AV59"/>
  <c r="AT59"/>
  <c r="BC54"/>
  <c r="W32"/>
  <c i="3" r="F33"/>
  <c i="1" r="AZ56"/>
  <c r="BD54"/>
  <c r="W33"/>
  <c i="6" r="F33"/>
  <c i="1" r="AZ59"/>
  <c i="5" r="F33"/>
  <c i="1" r="AZ58"/>
  <c i="4" r="F33"/>
  <c i="1" r="AZ57"/>
  <c i="2" r="J33"/>
  <c i="1" r="AV55"/>
  <c r="AT55"/>
  <c i="5" r="J33"/>
  <c i="1" r="AV58"/>
  <c r="AT58"/>
  <c i="7" r="J30"/>
  <c i="1" r="AG60"/>
  <c i="3" r="J33"/>
  <c i="1" r="AV56"/>
  <c r="AT56"/>
  <c i="7" r="J33"/>
  <c i="1" r="AV60"/>
  <c r="AT60"/>
  <c r="AN60"/>
  <c i="6" r="J30"/>
  <c i="1" r="AG59"/>
  <c r="BA54"/>
  <c r="AW54"/>
  <c r="AK30"/>
  <c i="4" l="1" r="P92"/>
  <c i="1" r="AU57"/>
  <c i="5" r="R87"/>
  <c r="P87"/>
  <c i="1" r="AU58"/>
  <c r="AN59"/>
  <c i="7" r="J39"/>
  <c i="6" r="J59"/>
  <c r="J39"/>
  <c i="3" r="J30"/>
  <c i="1" r="AG56"/>
  <c r="AN56"/>
  <c r="AZ54"/>
  <c r="W29"/>
  <c i="4" r="J30"/>
  <c i="1" r="AG57"/>
  <c r="AN57"/>
  <c r="W30"/>
  <c r="AY54"/>
  <c r="AX54"/>
  <c i="2" r="J30"/>
  <c i="1" r="AG55"/>
  <c i="5" r="J30"/>
  <c i="1" r="AG58"/>
  <c r="AN58"/>
  <c i="5" l="1" r="J39"/>
  <c i="4" r="J39"/>
  <c i="3" r="J39"/>
  <c i="2" r="J39"/>
  <c i="1" r="AN55"/>
  <c r="AV54"/>
  <c r="AK29"/>
  <c r="AG54"/>
  <c r="AK26"/>
  <c r="AU54"/>
  <c l="1" r="AK3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<sst xmlns="http://schemas.openxmlformats.org/spreadsheetml/2006/main">
  <si>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</si>
  <si>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</si>
  <si>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</si>
  <si>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</si>
  <si>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</si>
  <si>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{ad9eb0b5-cc77-47c7-8b3e-fc2e9c66e54e}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</si>
  <si>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</si>
  <si>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</si>
  <si>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</si>
  <si>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</si>
  <si>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</si>
  <si>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</si>
  <si>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</si>
  <si>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</si>
  <si>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4470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</si>
  <si>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</si>
  <si>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</si>
  <si>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Revitalizace Švarcavy - 1.část - Mosty a lávky</t>
  </si>
  <si>
    <t>KSO:</t>
  </si>
  <si>
    <t/>
  </si>
  <si>
    <t>CC-CZ:</t>
  </si>
  <si>
    <t>Místo:</t>
  </si>
  <si>
    <t>Přelouč</t>
  </si>
  <si>
    <t>Datum:</t>
  </si>
  <si>
    <t>15. 6. 2022</t>
  </si>
  <si>
    <t>Zadavatel:</t>
  </si>
  <si>
    <t>IČ:</t>
  </si>
  <si>
    <t>00274101</t>
  </si>
  <si>
    <t>Město Přelouč</t>
  </si>
  <si>
    <t>DIČ:</t>
  </si>
  <si>
    <t>CZ00274101</t>
  </si>
  <si>
    <t>Uchazeč:</t>
  </si>
  <si>
    <t>Vyplň údaj</t>
  </si>
  <si>
    <t>Projektant:</t>
  </si>
  <si>
    <t>47116901</t>
  </si>
  <si>
    <t>Vodohospodářský rozvoj a výstavba a.s.</t>
  </si>
  <si>
    <t>CZ47116901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</si>
  <si>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</si>
  <si>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</si>
  <si>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</si>
  <si>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_x000d_
_x000d_
Pro kontrolní (oceněný rozpočet) byla u všech stavebních objektů s výjimkou VRN nastavena indexace 0,95, tj,. 95% cenové úrovně URS._x000d_
_x000d_
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</si>
  <si>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</si>
  <si>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</si>
  <si>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</si>
  <si>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</si>
  <si>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</si>
  <si>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</si>
  <si>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</si>
  <si>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</si>
  <si>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</si>
  <si>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</si>
  <si>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</si>
  <si>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</si>
  <si>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</si>
  <si>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</si>
  <si>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</si>
  <si>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</si>
  <si>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</si>
  <si>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</si>
  <si>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</si>
  <si>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</si>
  <si>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</si>
  <si>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</si>
  <si>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</si>
  <si>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</si>
  <si>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</si>
  <si>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</si>
  <si>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</si>
  <si>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</si>
  <si>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</si>
  <si>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</si>
  <si>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</si>
  <si>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</si>
  <si>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</si>
  <si>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</si>
  <si>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</si>
  <si>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</si>
  <si>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</si>
  <si>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</si>
  <si>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</si>
  <si>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01.2</t>
  </si>
  <si>
    <t>Rekonstrukce mostku, ř. km 0.410</t>
  </si>
  <si>
    <t>STA</t>
  </si>
  <si>
    <t>1</t>
  </si>
  <si>
    <t>{9470f78c-e140-415d-a61e-5c7e34071326}</t>
  </si>
  <si>
    <t>2</t>
  </si>
  <si>
    <t>SO 02.2</t>
  </si>
  <si>
    <t>Rekonstrukce mostku, ř. km 0.668</t>
  </si>
  <si>
    <t>{92afd5f9-c09f-4e72-acb5-0c71a804523e}</t>
  </si>
  <si>
    <t>SO 03</t>
  </si>
  <si>
    <t>Betonový most do 3,5 t, ř. km 0,590</t>
  </si>
  <si>
    <t>{9be6ec4d-2298-4d4a-ba4b-1e72ef61dd10}</t>
  </si>
  <si>
    <t>SO 04</t>
  </si>
  <si>
    <t xml:space="preserve">Lávka pro pěší a cyklisty, ř. km  0.493</t>
  </si>
  <si>
    <t>{2dc47467-8c0c-4e62-b97c-70b2f27c6e70}</t>
  </si>
  <si>
    <t>SO 05</t>
  </si>
  <si>
    <t>Lávka pro pěší a cyklisty ř. km 0,625</t>
  </si>
  <si>
    <t>{63f0935a-b20f-4e2f-937d-1ce8435a1246}</t>
  </si>
  <si>
    <t>VRN-TOK</t>
  </si>
  <si>
    <t>Vedlejší rozpočtové náklady revitalizace</t>
  </si>
  <si>
    <t>{995a4c42-b324-4fef-ab92-16c95c3676da}</t>
  </si>
  <si>
    <t>KRYCÍ LIST SOUPISU PRACÍ</t>
  </si>
  <si>
    <t>Objekt:</t>
  </si>
  <si>
    <t>SO 01.2 - Rekonstrukce mostku, ř. km 0.410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</si>
  <si>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</si>
  <si>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</si>
  <si>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</si>
  <si>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</si>
  <si>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</si>
  <si>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</si>
  <si>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</si>
  <si>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</si>
  <si>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</si>
  <si>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</si>
  <si>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9 - Ostatní konstrukce a práce-bourání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</si>
  <si>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</si>
  <si>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</si>
  <si>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</si>
  <si>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</si>
  <si>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</si>
  <si>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</si>
  <si>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</si>
  <si>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</si>
  <si>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</si>
  <si>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</si>
  <si>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</si>
  <si>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</si>
  <si>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</si>
  <si>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</si>
  <si>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</si>
  <si>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</si>
  <si>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</si>
  <si>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</si>
  <si>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</si>
  <si>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</si>
  <si>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</si>
  <si>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</si>
  <si>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111211201</t>
  </si>
  <si>
    <t>Odstranění křovin a stromů s odstraněním kořenů ručně průměru kmene do 100 mm jakékoliv plochy v rovině nebo ve svahu o sklonu přes 1:5</t>
  </si>
  <si>
    <t>m2</t>
  </si>
  <si>
    <t>CS ÚRS 2021 02</t>
  </si>
  <si>
    <t>4</t>
  </si>
  <si>
    <t>-1228643956</t>
  </si>
  <si>
    <t>Online PSC</t>
  </si>
  <si>
    <t>https://podminky.urs.cz/item/CS_URS_2021_02/111211201</t>
  </si>
  <si>
    <t>VV</t>
  </si>
  <si>
    <t>2*3*2</t>
  </si>
  <si>
    <t>Součet</t>
  </si>
  <si>
    <t>111251111</t>
  </si>
  <si>
    <t>Drcení ořezaných větví strojně - (štěpkování) s naložením na dopravní prostředek a odvozem drtě do 20 km a se složením o průměru větví do 100 mm</t>
  </si>
  <si>
    <t>m3</t>
  </si>
  <si>
    <t>-1315541074</t>
  </si>
  <si>
    <t>24*0,03</t>
  </si>
  <si>
    <t>3</t>
  </si>
  <si>
    <t>113107223</t>
  </si>
  <si>
    <t>Odstranění podkladů nebo krytů strojně plochy jednotlivě přes 200 m2 s přemístěním hmot na skládku na vzdálenost do 20 m nebo s naložením na dopravní prostředek z kameniva hrubého drceného, o tl. vrstvy přes 200 do 300 mm</t>
  </si>
  <si>
    <t>-678848321</t>
  </si>
  <si>
    <t>https://podminky.urs.cz/item/CS_URS_2021_02/113107223</t>
  </si>
  <si>
    <t xml:space="preserve">před mostem </t>
  </si>
  <si>
    <t>82</t>
  </si>
  <si>
    <t>59</t>
  </si>
  <si>
    <t>113154264</t>
  </si>
  <si>
    <t>Frézování živičného podkladu nebo krytu s naložením na dopravní prostředek plochy přes 500 do 1 000 m2 s překážkami v trase pruhu šířky přes 1 m do 2 m, tloušťky vrstvy 100 mm</t>
  </si>
  <si>
    <t>1243955970</t>
  </si>
  <si>
    <t>https://podminky.urs.cz/item/CS_URS_2021_02/113154264</t>
  </si>
  <si>
    <t xml:space="preserve">na mostě </t>
  </si>
  <si>
    <t>7,215*3,5</t>
  </si>
  <si>
    <t>5</t>
  </si>
  <si>
    <t>115001106</t>
  </si>
  <si>
    <t>Převedení vody potrubím průměru DN přes 600 do 900</t>
  </si>
  <si>
    <t>m</t>
  </si>
  <si>
    <t>1104736548</t>
  </si>
  <si>
    <t>https://podminky.urs.cz/item/CS_URS_2021_02/115001106</t>
  </si>
  <si>
    <t>10</t>
  </si>
  <si>
    <t>6</t>
  </si>
  <si>
    <t>115101202</t>
  </si>
  <si>
    <t>Čerpání vody na dopravní výšku do 10 m s uvažovaným průměrným přítokem přes 500 do 1 000 l/min</t>
  </si>
  <si>
    <t>hod</t>
  </si>
  <si>
    <t>1634355505</t>
  </si>
  <si>
    <t>https://podminky.urs.cz/item/CS_URS_2021_02/115101202</t>
  </si>
  <si>
    <t xml:space="preserve">10hodin denně x 30 dnů </t>
  </si>
  <si>
    <t>10*30</t>
  </si>
  <si>
    <t>7</t>
  </si>
  <si>
    <t>115101302</t>
  </si>
  <si>
    <t>Pohotovost záložní čerpací soupravy pro dopravní výšku do 10 m s uvažovaným průměrným přítokem přes 500 do 1 000 l/min</t>
  </si>
  <si>
    <t>den</t>
  </si>
  <si>
    <t>1871396649</t>
  </si>
  <si>
    <t>https://podminky.urs.cz/item/CS_URS_2021_02/115101302</t>
  </si>
  <si>
    <t>8</t>
  </si>
  <si>
    <t>119001406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</si>
  <si>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plastového, jmenovité světlosti DN přes 200 do 500 mm</t>
  </si>
  <si>
    <t>762306226</t>
  </si>
  <si>
    <t>https://podminky.urs.cz/item/CS_URS_2021_02/119001406</t>
  </si>
  <si>
    <t xml:space="preserve">zajištení kanalizace </t>
  </si>
  <si>
    <t>9</t>
  </si>
  <si>
    <t>119001421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</si>
  <si>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</si>
  <si>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-2029277055</t>
  </si>
  <si>
    <t>https://podminky.urs.cz/item/CS_URS_2021_02/119001421</t>
  </si>
  <si>
    <t xml:space="preserve">VO včetně kabelového nosníku </t>
  </si>
  <si>
    <t>19</t>
  </si>
  <si>
    <t>121151103</t>
  </si>
  <si>
    <t>Sejmutí ornice strojně při souvislé ploše do 100 m2, tl. vrstvy do 200 mm</t>
  </si>
  <si>
    <t>567269392</t>
  </si>
  <si>
    <t>https://podminky.urs.cz/item/CS_URS_2021_02/121151103</t>
  </si>
  <si>
    <t xml:space="preserve">pod dlažby </t>
  </si>
  <si>
    <t>5,9*1,15</t>
  </si>
  <si>
    <t>5,0*1,15</t>
  </si>
  <si>
    <t>3,8*1,15</t>
  </si>
  <si>
    <t>3,22*1,15</t>
  </si>
  <si>
    <t>11</t>
  </si>
  <si>
    <t>124353101</t>
  </si>
  <si>
    <t>Vykopávky pro koryta vodotečí strojně v hornině třídy těžitelnosti II skupiny 4 přes 100 do 1 000 m3</t>
  </si>
  <si>
    <t>77669922</t>
  </si>
  <si>
    <t>https://podminky.urs.cz/item/CS_URS_2021_02/124353101</t>
  </si>
  <si>
    <t>pro stojny a jejich základy rámové konstrukce mostu včetně dlažeeb</t>
  </si>
  <si>
    <t>17,61*10</t>
  </si>
  <si>
    <t>12</t>
  </si>
  <si>
    <t>124353119</t>
  </si>
  <si>
    <t>Vykopávky pro koryta vodotečí strojně Příplatek k cenám za vykopávky pro koryta vodotečí v tekoucí vodě při LTM v hornině třídy těžitelnosti II skupiny 4</t>
  </si>
  <si>
    <t>313572422</t>
  </si>
  <si>
    <t>https://podminky.urs.cz/item/CS_URS_2021_02/124353119</t>
  </si>
  <si>
    <t>13</t>
  </si>
  <si>
    <t>129001101</t>
  </si>
  <si>
    <t>Příplatek k cenám vykopávek za ztížení vykopávky v blízkosti podzemního vedení nebo výbušnin v horninách jakékoliv třídy</t>
  </si>
  <si>
    <t>1210893465</t>
  </si>
  <si>
    <t>https://podminky.urs.cz/item/CS_URS_2021_02/129001101</t>
  </si>
  <si>
    <t>2*1*1</t>
  </si>
  <si>
    <t>3*1*1</t>
  </si>
  <si>
    <t>4,25*1*1</t>
  </si>
  <si>
    <t>14</t>
  </si>
  <si>
    <t>153112122</t>
  </si>
  <si>
    <t>Zřízení beraněných stěn z ocelových štětovnic z terénu zaberanění štětovnic ve standardních podmínkách, délky do 8 m</t>
  </si>
  <si>
    <t>-509940988</t>
  </si>
  <si>
    <t>https://podminky.urs.cz/item/CS_URS_2021_02/153112122</t>
  </si>
  <si>
    <t xml:space="preserve">u opěry </t>
  </si>
  <si>
    <t>7*8</t>
  </si>
  <si>
    <t>153113112</t>
  </si>
  <si>
    <t>Vytažení stěn z ocelových štětovnic zaberaněných z terénu délky do 12 m ve standardních podmínkách, zaberaněných na hloubku do 8 m</t>
  </si>
  <si>
    <t>-1261452145</t>
  </si>
  <si>
    <t>https://podminky.urs.cz/item/CS_URS_2021_02/153113112</t>
  </si>
  <si>
    <t>16</t>
  </si>
  <si>
    <t>M</t>
  </si>
  <si>
    <t>15920R001</t>
  </si>
  <si>
    <t>pažnice ocelová UNION dl 4 m</t>
  </si>
  <si>
    <t>t</t>
  </si>
  <si>
    <t>-1889621383</t>
  </si>
  <si>
    <t>https://podminky.urs.cz/item/CS_URS_2021_02/15920R001</t>
  </si>
  <si>
    <t>obratovost 3x</t>
  </si>
  <si>
    <t>56*155/1000/3</t>
  </si>
  <si>
    <t>17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</si>
  <si>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</si>
  <si>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</si>
  <si>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763729459</t>
  </si>
  <si>
    <t>https://podminky.urs.cz/item/CS_URS_2021_02/162751117</t>
  </si>
  <si>
    <t>176,100</t>
  </si>
  <si>
    <t>18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</si>
  <si>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</si>
  <si>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</si>
  <si>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-954845020</t>
  </si>
  <si>
    <t>https://podminky.urs.cz/item/CS_URS_2021_02/162751119</t>
  </si>
  <si>
    <t>176,1*15</t>
  </si>
  <si>
    <t>171103101</t>
  </si>
  <si>
    <t>Zemní hrázky přívodních a odpadních melioračních kanálů zhutňované po vrstvách tloušťky 200 mm s přemístěním sypaniny do 20 m nebo s jejím přehozením do 3 m z hornin třídy těžitelnosti I a II, skupiny 1 až 4</t>
  </si>
  <si>
    <t>-519053420</t>
  </si>
  <si>
    <t>https://podminky.urs.cz/item/CS_URS_2021_02/171103101</t>
  </si>
  <si>
    <t>20</t>
  </si>
  <si>
    <t>58125110</t>
  </si>
  <si>
    <t>jíl surový kusový</t>
  </si>
  <si>
    <t>1148053057</t>
  </si>
  <si>
    <t>https://podminky.urs.cz/item/CS_URS_2021_02/58125110</t>
  </si>
  <si>
    <t>2*2</t>
  </si>
  <si>
    <t>171201231</t>
  </si>
  <si>
    <t>Poplatek za uložení stavebního odpadu na recyklační skládce (skládkovné) zeminy a kamení zatříděného do Katalogu odpadů pod kódem 17 05 04</t>
  </si>
  <si>
    <t>440904372</t>
  </si>
  <si>
    <t>https://podminky.urs.cz/item/CS_URS_2021_02/171201231</t>
  </si>
  <si>
    <t>176,100*2</t>
  </si>
  <si>
    <t>22</t>
  </si>
  <si>
    <t>174151101</t>
  </si>
  <si>
    <t>Zásyp sypaninou z jakékoliv horniny strojně s uložením výkopku ve vrstvách se zhutněním jam, šachet, rýh nebo kolem objektů v těchto vykopávkách</t>
  </si>
  <si>
    <t>-1769681641</t>
  </si>
  <si>
    <t>https://podminky.urs.cz/item/CS_URS_2021_02/174151101</t>
  </si>
  <si>
    <t xml:space="preserve">zasyp kolem opěr a jejích základů </t>
  </si>
  <si>
    <t>8,5*10</t>
  </si>
  <si>
    <t xml:space="preserve">nad těsnicí fólií </t>
  </si>
  <si>
    <t>3,35*10</t>
  </si>
  <si>
    <t>1,51*10</t>
  </si>
  <si>
    <t>23</t>
  </si>
  <si>
    <t>58344171</t>
  </si>
  <si>
    <t>štěrkodrť frakce 0/32</t>
  </si>
  <si>
    <t>1713994153</t>
  </si>
  <si>
    <t>https://podminky.urs.cz/item/CS_URS_2021_02/58344171</t>
  </si>
  <si>
    <t>133,6*1,6</t>
  </si>
  <si>
    <t>24</t>
  </si>
  <si>
    <t>181202305</t>
  </si>
  <si>
    <t>Úprava pláně na stavbách silnic a dálnic strojně na násypech se zhutněním</t>
  </si>
  <si>
    <t>-157418585</t>
  </si>
  <si>
    <t>https://podminky.urs.cz/item/CS_URS_2021_02/181202305</t>
  </si>
  <si>
    <t>25</t>
  </si>
  <si>
    <t>181411122</t>
  </si>
  <si>
    <t>Založení trávníku na půdě předem připravené plochy do 1000 m2 výsevem včetně utažení lučního na svahu přes 1:5 do 1:2</t>
  </si>
  <si>
    <t>-1184348639</t>
  </si>
  <si>
    <t>https://podminky.urs.cz/item/CS_URS_2021_02/181411122</t>
  </si>
  <si>
    <t>26</t>
  </si>
  <si>
    <t>005724740</t>
  </si>
  <si>
    <t>osivo směs travní krajinná-svahová</t>
  </si>
  <si>
    <t>kg</t>
  </si>
  <si>
    <t>-12406678</t>
  </si>
  <si>
    <t>https://podminky.urs.cz/item/CS_URS_2021_02/005724740</t>
  </si>
  <si>
    <t>20,608*0,03</t>
  </si>
  <si>
    <t>27</t>
  </si>
  <si>
    <t>182351023</t>
  </si>
  <si>
    <t>Rozprostření a urovnání ornice ve svahu sklonu přes 1:5 strojně při souvislé ploše do 100 m2, tl. vrstvy do 200 mm</t>
  </si>
  <si>
    <t>603211523</t>
  </si>
  <si>
    <t>https://podminky.urs.cz/item/CS_URS_2021_02/182351023</t>
  </si>
  <si>
    <t xml:space="preserve">roprostření ornice </t>
  </si>
  <si>
    <t>Zakládání</t>
  </si>
  <si>
    <t>28</t>
  </si>
  <si>
    <t>211971110</t>
  </si>
  <si>
    <t>Zřízení opláštění výplně z geotextilie odvodňovacích žeber nebo trativodů v rýze nebo zářezu se stěnami šikmými o sklonu do 1:2</t>
  </si>
  <si>
    <t>-2138302263</t>
  </si>
  <si>
    <t>https://podminky.urs.cz/item/CS_URS_2021_02/211971110</t>
  </si>
  <si>
    <t xml:space="preserve">opěry a jejich základy  </t>
  </si>
  <si>
    <t xml:space="preserve">v otvoru </t>
  </si>
  <si>
    <t>2,35*4,750*2</t>
  </si>
  <si>
    <t xml:space="preserve">za rubem </t>
  </si>
  <si>
    <t>2,5*4,750*2</t>
  </si>
  <si>
    <t>1,4*4,750*2</t>
  </si>
  <si>
    <t xml:space="preserve">uvnitř křídel </t>
  </si>
  <si>
    <t>3,5*4</t>
  </si>
  <si>
    <t>další vrstva z rubu opěr a NK</t>
  </si>
  <si>
    <t>29</t>
  </si>
  <si>
    <t>69311089</t>
  </si>
  <si>
    <t>geotextilie netkaná separační, ochranná, filtrační, drenážní PES 600g/m2</t>
  </si>
  <si>
    <t>334139910</t>
  </si>
  <si>
    <t>https://podminky.urs.cz/item/CS_URS_2021_02/69311089</t>
  </si>
  <si>
    <t>30</t>
  </si>
  <si>
    <t>212795111</t>
  </si>
  <si>
    <t>Příčné odvodnění za opěrou z plastových trub</t>
  </si>
  <si>
    <t>-1256131351</t>
  </si>
  <si>
    <t>https://podminky.urs.cz/item/CS_URS_2021_02/212795111</t>
  </si>
  <si>
    <t xml:space="preserve">včetně zpětné klapky </t>
  </si>
  <si>
    <t>4,380*2</t>
  </si>
  <si>
    <t>31</t>
  </si>
  <si>
    <t>274321118</t>
  </si>
  <si>
    <t>Základové konstrukce z betonu železového pásy, prahy, věnce a ostruhy ve výkopu nebo na hlavách pilot C 30/37</t>
  </si>
  <si>
    <t>1235401755</t>
  </si>
  <si>
    <t>https://podminky.urs.cz/item/CS_URS_2021_02/274321118</t>
  </si>
  <si>
    <t xml:space="preserve">dle výkresu tvaru </t>
  </si>
  <si>
    <t>13,7</t>
  </si>
  <si>
    <t>32</t>
  </si>
  <si>
    <t>274354111</t>
  </si>
  <si>
    <t>Bednění základových konstrukcí pasů, prahů, věnců a ostruh zřízení</t>
  </si>
  <si>
    <t>201646966</t>
  </si>
  <si>
    <t>https://podminky.urs.cz/item/CS_URS_2021_02/274354111</t>
  </si>
  <si>
    <t xml:space="preserve">základy opěr </t>
  </si>
  <si>
    <t>0,775*4,750*2*2</t>
  </si>
  <si>
    <t>1,582*0,775*2*2</t>
  </si>
  <si>
    <t>33</t>
  </si>
  <si>
    <t>274354211</t>
  </si>
  <si>
    <t>Bednění základových konstrukcí pasů, prahů, věnců a ostruh odstranění bednění</t>
  </si>
  <si>
    <t>-1439040071</t>
  </si>
  <si>
    <t>https://podminky.urs.cz/item/CS_URS_2021_02/274354211</t>
  </si>
  <si>
    <t>34</t>
  </si>
  <si>
    <t>274361116</t>
  </si>
  <si>
    <t>Výztuž základových konstrukcí pasů, prahů, věnců a ostruh z betonářské oceli 10 505 (R) nebo BSt 500</t>
  </si>
  <si>
    <t>-1385930477</t>
  </si>
  <si>
    <t>https://podminky.urs.cz/item/CS_URS_2021_02/274361116</t>
  </si>
  <si>
    <t xml:space="preserve">odhad 75 kg /m3 </t>
  </si>
  <si>
    <t>13,7*75/1000</t>
  </si>
  <si>
    <t>Svislé a kompletní konstrukce</t>
  </si>
  <si>
    <t>35</t>
  </si>
  <si>
    <t>317321118</t>
  </si>
  <si>
    <t>Římsy ze železového betonu C 30/37</t>
  </si>
  <si>
    <t>-2121517453</t>
  </si>
  <si>
    <t>https://podminky.urs.cz/item/CS_URS_2021_02/317321118</t>
  </si>
  <si>
    <t xml:space="preserve">římsy </t>
  </si>
  <si>
    <t>0,15*10,215*2</t>
  </si>
  <si>
    <t>36</t>
  </si>
  <si>
    <t>317353121</t>
  </si>
  <si>
    <t>Bednění mostní římsy zřízení všech tvarů</t>
  </si>
  <si>
    <t>-1916578181</t>
  </si>
  <si>
    <t>https://podminky.urs.cz/item/CS_URS_2021_02/317353121</t>
  </si>
  <si>
    <t xml:space="preserve">římsy na NK a křídlech </t>
  </si>
  <si>
    <t>(0,255+0,230)*10,215*2</t>
  </si>
  <si>
    <t>0,15*2*2</t>
  </si>
  <si>
    <t>37</t>
  </si>
  <si>
    <t>317353221</t>
  </si>
  <si>
    <t>Bednění mostní římsy odstranění všech tvarů</t>
  </si>
  <si>
    <t>647412020</t>
  </si>
  <si>
    <t>https://podminky.urs.cz/item/CS_URS_2021_02/317353221</t>
  </si>
  <si>
    <t>38</t>
  </si>
  <si>
    <t>317361116</t>
  </si>
  <si>
    <t>Výztuž mostních železobetonových říms z betonářské oceli 10 505 (R) nebo BSt 500</t>
  </si>
  <si>
    <t>1870776907</t>
  </si>
  <si>
    <t>https://podminky.urs.cz/item/CS_URS_2021_02/317361116</t>
  </si>
  <si>
    <t>odhad 150 kg/m3</t>
  </si>
  <si>
    <t>3,065*150/1000</t>
  </si>
  <si>
    <t>39</t>
  </si>
  <si>
    <t>334323118</t>
  </si>
  <si>
    <t>Mostní opěry a úložné prahy z betonu železového C 30/37</t>
  </si>
  <si>
    <t>-53206875</t>
  </si>
  <si>
    <t>https://podminky.urs.cz/item/CS_URS_2021_02/334323118</t>
  </si>
  <si>
    <t>stojny</t>
  </si>
  <si>
    <t>26,5-16,450</t>
  </si>
  <si>
    <t>40</t>
  </si>
  <si>
    <t>334323218</t>
  </si>
  <si>
    <t>Mostní křídla a závěrné zídky z betonu železového C 30/37</t>
  </si>
  <si>
    <t>1641768902</t>
  </si>
  <si>
    <t>https://podminky.urs.cz/item/CS_URS_2021_02/334323218</t>
  </si>
  <si>
    <t>8,6</t>
  </si>
  <si>
    <t>41</t>
  </si>
  <si>
    <t>334351112</t>
  </si>
  <si>
    <t>Bednění mostních opěr a úložných prahů ze systémového bednění zřízení z překližek, pro železobeton</t>
  </si>
  <si>
    <t>-941263</t>
  </si>
  <si>
    <t>https://podminky.urs.cz/item/CS_URS_2021_02/334351112</t>
  </si>
  <si>
    <t xml:space="preserve">stojny </t>
  </si>
  <si>
    <t>2,545*4,750*2</t>
  </si>
  <si>
    <t>1,720*4,750*2</t>
  </si>
  <si>
    <t>1,720*0,6*2*2</t>
  </si>
  <si>
    <t>42</t>
  </si>
  <si>
    <t>334351211</t>
  </si>
  <si>
    <t>Bednění mostních opěr a úložných prahů ze systémového bednění odstranění z překližek</t>
  </si>
  <si>
    <t>1617815196</t>
  </si>
  <si>
    <t>https://podminky.urs.cz/item/CS_URS_2021_02/334351211</t>
  </si>
  <si>
    <t>43</t>
  </si>
  <si>
    <t>334352111</t>
  </si>
  <si>
    <t>Bednění mostních křídel a závěrných zídek ze systémového bednění zřízení z překližek</t>
  </si>
  <si>
    <t>123360342</t>
  </si>
  <si>
    <t>https://podminky.urs.cz/item/CS_URS_2021_02/334352111</t>
  </si>
  <si>
    <t>3,5*2*4</t>
  </si>
  <si>
    <t>3*0,620*4</t>
  </si>
  <si>
    <t>44</t>
  </si>
  <si>
    <t>334352211</t>
  </si>
  <si>
    <t>Bednění mostních křídel a závěrných zídek ze systémového bednění odstranění z překližek</t>
  </si>
  <si>
    <t>-1772504105</t>
  </si>
  <si>
    <t>https://podminky.urs.cz/item/CS_URS_2021_02/334352211</t>
  </si>
  <si>
    <t>45</t>
  </si>
  <si>
    <t>334361216</t>
  </si>
  <si>
    <t>Výztuž betonářská mostních konstrukcí opěr, úložných prahů, křídel, závěrných zídek, bloků ložisek, pilířů a sloupů z oceli 10 505 (R) nebo BSt 500 dříků opěr</t>
  </si>
  <si>
    <t>-1109236874</t>
  </si>
  <si>
    <t>https://podminky.urs.cz/item/CS_URS_2021_02/334361216</t>
  </si>
  <si>
    <t>odhad 120 kg/m3</t>
  </si>
  <si>
    <t>10,05*120/1000</t>
  </si>
  <si>
    <t>46</t>
  </si>
  <si>
    <t>334361226</t>
  </si>
  <si>
    <t>Výztuž betonářská mostních konstrukcí opěr, úložných prahů, křídel, závěrných zídek, bloků ložisek, pilířů a sloupů z oceli 10 505 (R) nebo BSt 500 křídel, závěrných zdí</t>
  </si>
  <si>
    <t>-1215623182</t>
  </si>
  <si>
    <t>https://podminky.urs.cz/item/CS_URS_2021_02/334361226</t>
  </si>
  <si>
    <t>8,6*120/1000</t>
  </si>
  <si>
    <t>47</t>
  </si>
  <si>
    <t>388995212</t>
  </si>
  <si>
    <t>Chránička kabelů v římse z trub HDPE přes DN 80 do DN 110</t>
  </si>
  <si>
    <t>-1281388547</t>
  </si>
  <si>
    <t>https://podminky.urs.cz/item/CS_URS_2021_02/388995212</t>
  </si>
  <si>
    <t xml:space="preserve">pro VO </t>
  </si>
  <si>
    <t>Vodorovné konstrukce</t>
  </si>
  <si>
    <t>62</t>
  </si>
  <si>
    <t>273361412</t>
  </si>
  <si>
    <t>Výztuž základových konstrukcí desek ze svařovaných sítí, hmotnosti přes 3,5 do 6 kg/m2</t>
  </si>
  <si>
    <t>-2034484130</t>
  </si>
  <si>
    <t>https://podminky.urs.cz/item/CS_URS_2021_02/273361412</t>
  </si>
  <si>
    <t xml:space="preserve">do dlažby </t>
  </si>
  <si>
    <t>20,608*1,3*3,03/1000</t>
  </si>
  <si>
    <t>48</t>
  </si>
  <si>
    <t>421321128</t>
  </si>
  <si>
    <t>Mostní železobetonové nosné konstrukce deskové nebo klenbové deskové, z betonu C 30/37</t>
  </si>
  <si>
    <t>159426300</t>
  </si>
  <si>
    <t>https://podminky.urs.cz/item/CS_URS_2021_02/421321128</t>
  </si>
  <si>
    <t>NK</t>
  </si>
  <si>
    <t>3,5*4,7</t>
  </si>
  <si>
    <t>49</t>
  </si>
  <si>
    <t>421351131</t>
  </si>
  <si>
    <t>Bednění deskových konstrukcí mostů z betonu železového nebo předpjatého zřízení boční stěny výšky do 350 mm</t>
  </si>
  <si>
    <t>-1843452709</t>
  </si>
  <si>
    <t>https://podminky.urs.cz/item/CS_URS_2021_02/421351131</t>
  </si>
  <si>
    <t>3,5*2</t>
  </si>
  <si>
    <t>50</t>
  </si>
  <si>
    <t>421351231</t>
  </si>
  <si>
    <t>Bednění deskových konstrukcí mostů z betonu železového nebo předpjatého odstranění boční stěny výšky do 350 mm</t>
  </si>
  <si>
    <t>2070991316</t>
  </si>
  <si>
    <t>https://podminky.urs.cz/item/CS_URS_2021_02/421351231</t>
  </si>
  <si>
    <t>51</t>
  </si>
  <si>
    <t>421361226</t>
  </si>
  <si>
    <t>Výztuž deskových konstrukcí z betonářské oceli 10 505 (R) nebo BSt 500 deskového mostu</t>
  </si>
  <si>
    <t>-1483322669</t>
  </si>
  <si>
    <t>https://podminky.urs.cz/item/CS_URS_2021_02/421361226</t>
  </si>
  <si>
    <t>16,450*120/1000</t>
  </si>
  <si>
    <t>52</t>
  </si>
  <si>
    <t>421955112</t>
  </si>
  <si>
    <t>Bednění na mostní skruži zřízení bednění z překližek</t>
  </si>
  <si>
    <t>647934970</t>
  </si>
  <si>
    <t>https://podminky.urs.cz/item/CS_URS_2021_02/421955112</t>
  </si>
  <si>
    <t>6,6*4,7</t>
  </si>
  <si>
    <t>53</t>
  </si>
  <si>
    <t>421955212</t>
  </si>
  <si>
    <t>Bednění na mostní skruži odstranění bednění z překližek</t>
  </si>
  <si>
    <t>-1281561682</t>
  </si>
  <si>
    <t>https://podminky.urs.cz/item/CS_URS_2021_02/421955212</t>
  </si>
  <si>
    <t>54</t>
  </si>
  <si>
    <t>451315124</t>
  </si>
  <si>
    <t>Podkladní a výplňové vrstvy z betonu prostého tloušťky do 150 mm, z betonu C 12/15</t>
  </si>
  <si>
    <t>946272342</t>
  </si>
  <si>
    <t>https://podminky.urs.cz/item/CS_URS_2021_02/451315124</t>
  </si>
  <si>
    <t xml:space="preserve">pod základy </t>
  </si>
  <si>
    <t>(1,820+0,2+0,2)*(4,750+0,2+0,2)*2</t>
  </si>
  <si>
    <t>55</t>
  </si>
  <si>
    <t>451475121</t>
  </si>
  <si>
    <t>Podkladní vrstva plastbetonová samonivelační, tloušťky do 10 mm první vrstva</t>
  </si>
  <si>
    <t>618591600</t>
  </si>
  <si>
    <t>https://podminky.urs.cz/item/CS_URS_2021_02/451475121</t>
  </si>
  <si>
    <t xml:space="preserve">patní desky zábradlí </t>
  </si>
  <si>
    <t>0,2*0,2*6*2</t>
  </si>
  <si>
    <t>56</t>
  </si>
  <si>
    <t>451475122</t>
  </si>
  <si>
    <t>Podkladní vrstva plastbetonová samonivelační, tloušťky do 10 mm každá další vrstva</t>
  </si>
  <si>
    <t>217144535</t>
  </si>
  <si>
    <t>https://podminky.urs.cz/item/CS_URS_2021_02/451475122</t>
  </si>
  <si>
    <t>0,480</t>
  </si>
  <si>
    <t>57</t>
  </si>
  <si>
    <t>451573111</t>
  </si>
  <si>
    <t>Lože pod potrubí, stoky a drobné objekty v otevřeném výkopu z písku a štěrkopísku do 63 mm</t>
  </si>
  <si>
    <t>-1802608182</t>
  </si>
  <si>
    <t>https://podminky.urs.cz/item/CS_URS_2021_02/451573111</t>
  </si>
  <si>
    <t>pod izolační fólii</t>
  </si>
  <si>
    <t>0,15*4,750</t>
  </si>
  <si>
    <t>0,3*4,750</t>
  </si>
  <si>
    <t>nad izolační fólii</t>
  </si>
  <si>
    <t>58</t>
  </si>
  <si>
    <t>451577777</t>
  </si>
  <si>
    <t>Podklad nebo lože pod dlažbu (přídlažbu) v ploše vodorovné nebo ve sklonu do 1:5, tloušťky od 30 do 100 mm z kameniva těženého</t>
  </si>
  <si>
    <t>-1963615721</t>
  </si>
  <si>
    <t>https://podminky.urs.cz/item/CS_URS_2021_02/451577777</t>
  </si>
  <si>
    <t>457311114</t>
  </si>
  <si>
    <t>Vyrovnávací nebo spádový beton včetně úpravy povrchu C 12/15</t>
  </si>
  <si>
    <t>-1703340517</t>
  </si>
  <si>
    <t>https://podminky.urs.cz/item/CS_URS_2021_02/457311114</t>
  </si>
  <si>
    <t xml:space="preserve">za opěrami </t>
  </si>
  <si>
    <t>4,750*0,3*2</t>
  </si>
  <si>
    <t>60</t>
  </si>
  <si>
    <t>465327212</t>
  </si>
  <si>
    <t>Dlažba (zpevnění) svahu u mostních opěr z betonu tloušťky do 150 mm, z betonu C 25/30 železového</t>
  </si>
  <si>
    <t>-1198220009</t>
  </si>
  <si>
    <t>https://podminky.urs.cz/item/CS_URS_2021_02/465327212</t>
  </si>
  <si>
    <t>61</t>
  </si>
  <si>
    <t>58380750</t>
  </si>
  <si>
    <t>kámen lomový regulační (10t=6,5 m3)</t>
  </si>
  <si>
    <t>-2021335500</t>
  </si>
  <si>
    <t>https://podminky.urs.cz/item/CS_URS_2021_02/58380750</t>
  </si>
  <si>
    <t>20,608*0,618</t>
  </si>
  <si>
    <t>Komunikace pozemní</t>
  </si>
  <si>
    <t>63</t>
  </si>
  <si>
    <t>564851111</t>
  </si>
  <si>
    <t>Podklad ze štěrkodrti ŠD s rozprostřením a zhutněním, po zhutnění tl. 150 mm</t>
  </si>
  <si>
    <t>-1367937381</t>
  </si>
  <si>
    <t>https://podminky.urs.cz/item/CS_URS_2021_02/564851111</t>
  </si>
  <si>
    <t>před mostem tl 2x150</t>
  </si>
  <si>
    <t>82*2</t>
  </si>
  <si>
    <t>59*2</t>
  </si>
  <si>
    <t>64</t>
  </si>
  <si>
    <t>565125121</t>
  </si>
  <si>
    <t>Asfaltový beton vrstva podkladní ACP 16 (obalované kamenivo střednězrnné - OKS) s rozprostřením a zhutněním v pruhu šířky přes 3 m, po zhutnění tl. 40 mm</t>
  </si>
  <si>
    <t>124609774</t>
  </si>
  <si>
    <t>https://podminky.urs.cz/item/CS_URS_2021_02/565125121</t>
  </si>
  <si>
    <t>ACP 16+</t>
  </si>
  <si>
    <t>65</t>
  </si>
  <si>
    <t>569831111</t>
  </si>
  <si>
    <t>Zpevnění krajnic nebo komunikací pro pěší s rozprostřením a zhutněním, po zhutnění štěrkodrtí tl. 100 mm</t>
  </si>
  <si>
    <t>-1475867751</t>
  </si>
  <si>
    <t>https://podminky.urs.cz/item/CS_URS_2021_02/569831111</t>
  </si>
  <si>
    <t>19*0,565*2</t>
  </si>
  <si>
    <t>22*0,656*2</t>
  </si>
  <si>
    <t>66</t>
  </si>
  <si>
    <t>573111112</t>
  </si>
  <si>
    <t>Postřik infiltrační PI z asfaltu silničního s posypem kamenivem, v množství 1,00 kg/m2</t>
  </si>
  <si>
    <t>1370031162</t>
  </si>
  <si>
    <t>https://podminky.urs.cz/item/CS_URS_2021_02/573111112</t>
  </si>
  <si>
    <t>67</t>
  </si>
  <si>
    <t>573231106</t>
  </si>
  <si>
    <t>Postřik spojovací PS bez posypu kamenivem ze silniční emulze, v množství 0,30 kg/m2</t>
  </si>
  <si>
    <t>-1685126275</t>
  </si>
  <si>
    <t>https://podminky.urs.cz/item/CS_URS_2021_02/573231106</t>
  </si>
  <si>
    <t>68</t>
  </si>
  <si>
    <t>577144121</t>
  </si>
  <si>
    <t>Asfaltový beton vrstva obrusná ACO 11 (ABS) s rozprostřením a se zhutněním z nemodifikovaného asfaltu v pruhu šířky přes 3 m tř. I, po zhutnění tl. 50 mm</t>
  </si>
  <si>
    <t>-1362078919</t>
  </si>
  <si>
    <t>https://podminky.urs.cz/item/CS_URS_2021_02/577144121</t>
  </si>
  <si>
    <t>ACO11+</t>
  </si>
  <si>
    <t>69</t>
  </si>
  <si>
    <t>578143213</t>
  </si>
  <si>
    <t>Litý asfalt MA 11 (LAS) s rozprostřením z nemodifikovaného asfaltu v pruhu šířky přes 3 m tl. 40 mm</t>
  </si>
  <si>
    <t>1139943040</t>
  </si>
  <si>
    <t>https://podminky.urs.cz/item/CS_URS_2021_02/578143213</t>
  </si>
  <si>
    <t>MA IV</t>
  </si>
  <si>
    <t xml:space="preserve">na mostě na izolaci </t>
  </si>
  <si>
    <t>Ostatní konstrukce a práce-bourání</t>
  </si>
  <si>
    <t>70</t>
  </si>
  <si>
    <t>113156201</t>
  </si>
  <si>
    <t>Tryskání ocelovými broky vodorovných konstrukcí, plochy přes 10 do 150 m2</t>
  </si>
  <si>
    <t>-806203541</t>
  </si>
  <si>
    <t>https://podminky.urs.cz/item/CS_URS_2021_02/113156201</t>
  </si>
  <si>
    <t>příprava povrchu pod izolaci</t>
  </si>
  <si>
    <t>10*4,750</t>
  </si>
  <si>
    <t>71</t>
  </si>
  <si>
    <t>911121211</t>
  </si>
  <si>
    <t>Oprava ocelového zábradlí svařovaného nebo šroubovaného výroba</t>
  </si>
  <si>
    <t>-1597903685</t>
  </si>
  <si>
    <t>https://podminky.urs.cz/item/CS_URS_2021_02/911121211</t>
  </si>
  <si>
    <t>10,215*2</t>
  </si>
  <si>
    <t>72</t>
  </si>
  <si>
    <t>911121311</t>
  </si>
  <si>
    <t>Oprava ocelového zábradlí svařovaného nebo šroubovaného montáž</t>
  </si>
  <si>
    <t>-1141729172</t>
  </si>
  <si>
    <t>https://podminky.urs.cz/item/CS_URS_2021_02/911121311</t>
  </si>
  <si>
    <t>73</t>
  </si>
  <si>
    <t>R0001</t>
  </si>
  <si>
    <t>Dodávka zábradlí včetně předepsané PKO</t>
  </si>
  <si>
    <t>1999444896</t>
  </si>
  <si>
    <t>74</t>
  </si>
  <si>
    <t>919735113</t>
  </si>
  <si>
    <t>Řezání stávajícího živičného krytu nebo podkladu hloubky přes 100 do 150 mm</t>
  </si>
  <si>
    <t>587724464</t>
  </si>
  <si>
    <t>https://podminky.urs.cz/item/CS_URS_2021_02/919735113</t>
  </si>
  <si>
    <t>4,6</t>
  </si>
  <si>
    <t>8,3</t>
  </si>
  <si>
    <t>75</t>
  </si>
  <si>
    <t>931992121</t>
  </si>
  <si>
    <t>Výplň dilatačních spár z polystyrenu extrudovaného, tloušťky 20 mm</t>
  </si>
  <si>
    <t>514227973</t>
  </si>
  <si>
    <t>https://podminky.urs.cz/item/CS_URS_2021_02/931992121</t>
  </si>
  <si>
    <t xml:space="preserve">mezi křídlem a odlážděním </t>
  </si>
  <si>
    <t>2,5*4*0,3</t>
  </si>
  <si>
    <t>76</t>
  </si>
  <si>
    <t>931994142</t>
  </si>
  <si>
    <t>Těsnění spáry betonové konstrukce pásy, profily, tmely tmelem polyuretanovým spáry dilatační do 4,0 cm2</t>
  </si>
  <si>
    <t>936866650</t>
  </si>
  <si>
    <t>https://podminky.urs.cz/item/CS_URS_2021_02/931994142</t>
  </si>
  <si>
    <t>2,5*4</t>
  </si>
  <si>
    <t>77</t>
  </si>
  <si>
    <t>936942211</t>
  </si>
  <si>
    <t>Zhotovení tabulky s letopočtem opravy nebo větší údržby vložením šablony do bednění</t>
  </si>
  <si>
    <t>kus</t>
  </si>
  <si>
    <t>-668542861</t>
  </si>
  <si>
    <t>https://podminky.urs.cz/item/CS_URS_2021_02/936942211</t>
  </si>
  <si>
    <t>do říms</t>
  </si>
  <si>
    <t>78</t>
  </si>
  <si>
    <t>962041211</t>
  </si>
  <si>
    <t>Bourání mostních konstrukcí zdiva a pilířů z prostého betonu</t>
  </si>
  <si>
    <t>-1459980766</t>
  </si>
  <si>
    <t>https://podminky.urs.cz/item/CS_URS_2021_02/962041211</t>
  </si>
  <si>
    <t>opěry</t>
  </si>
  <si>
    <t>2*8,1*0,5</t>
  </si>
  <si>
    <t xml:space="preserve">betonové patky </t>
  </si>
  <si>
    <t>4*0,4*0,4*3,14*1,0</t>
  </si>
  <si>
    <t>79</t>
  </si>
  <si>
    <t>963041211</t>
  </si>
  <si>
    <t>Bourání mostních konstrukcí nosných konstrukcí z prostého betonu</t>
  </si>
  <si>
    <t>1913904841</t>
  </si>
  <si>
    <t>https://podminky.urs.cz/item/CS_URS_2021_02/963041211</t>
  </si>
  <si>
    <t>římsy</t>
  </si>
  <si>
    <t>0,31*0,5*5,60*2</t>
  </si>
  <si>
    <t>80</t>
  </si>
  <si>
    <t>963051111</t>
  </si>
  <si>
    <t>Bourání mostních konstrukcí nosných konstrukcí ze železového betonu</t>
  </si>
  <si>
    <t>-572795248</t>
  </si>
  <si>
    <t>https://podminky.urs.cz/item/CS_URS_2021_02/963051111</t>
  </si>
  <si>
    <t>5,60*4,30*0,30</t>
  </si>
  <si>
    <t>81</t>
  </si>
  <si>
    <t>966075141</t>
  </si>
  <si>
    <t>Odstranění různých konstrukcí na mostech kovového zábradlí vcelku</t>
  </si>
  <si>
    <t>-801399589</t>
  </si>
  <si>
    <t>https://podminky.urs.cz/item/CS_URS_2021_02/966075141</t>
  </si>
  <si>
    <t>5,6*2</t>
  </si>
  <si>
    <t>985131111</t>
  </si>
  <si>
    <t>Očištění ploch stěn, rubu kleneb a podlah tlakovou vodou</t>
  </si>
  <si>
    <t>-524913864</t>
  </si>
  <si>
    <t>https://podminky.urs.cz/item/CS_URS_2021_02/985131111</t>
  </si>
  <si>
    <t>omytí povrchu pod izolaci</t>
  </si>
  <si>
    <t>997</t>
  </si>
  <si>
    <t>Přesun sutě</t>
  </si>
  <si>
    <t>86</t>
  </si>
  <si>
    <t>997013861</t>
  </si>
  <si>
    <t>Poplatek za uložení stavebního odpadu na recyklační skládce (skládkovné) z prostého betonu zatříděného do Katalogu odpadů pod kódem 17 01 01</t>
  </si>
  <si>
    <t>981245868</t>
  </si>
  <si>
    <t>https://podminky.urs.cz/item/CS_URS_2021_02/997013861</t>
  </si>
  <si>
    <t>22,242+3,819</t>
  </si>
  <si>
    <t>87</t>
  </si>
  <si>
    <t>997013862</t>
  </si>
  <si>
    <t>Poplatek za uložení stavebního odpadu na recyklační skládce (skládkovné) z armovaného betonu zatříděného do Katalogu odpadů pod kódem 17 01 01</t>
  </si>
  <si>
    <t>-1844981346</t>
  </si>
  <si>
    <t>https://podminky.urs.cz/item/CS_URS_2021_02/997013862</t>
  </si>
  <si>
    <t>17,338</t>
  </si>
  <si>
    <t>88</t>
  </si>
  <si>
    <t>997013873</t>
  </si>
  <si>
    <t>1251608119</t>
  </si>
  <si>
    <t>https://podminky.urs.cz/item/CS_URS_2021_02/997013873</t>
  </si>
  <si>
    <t>148,092-22,242-3,819-17,338</t>
  </si>
  <si>
    <t>83</t>
  </si>
  <si>
    <t>997211511</t>
  </si>
  <si>
    <t>Vodorovná doprava suti nebo vybouraných hmot suti se složením a hrubým urovnáním, na vzdálenost do 1 km</t>
  </si>
  <si>
    <t>-2108264146</t>
  </si>
  <si>
    <t>https://podminky.urs.cz/item/CS_URS_2021_02/997211511</t>
  </si>
  <si>
    <t>84</t>
  </si>
  <si>
    <t>997211519</t>
  </si>
  <si>
    <t>Vodorovná doprava suti nebo vybouraných hmot suti se složením a hrubým urovnáním, na vzdálenost Příplatek k ceně za každý další i započatý 1 km přes 1 km</t>
  </si>
  <si>
    <t>377543706</t>
  </si>
  <si>
    <t>https://podminky.urs.cz/item/CS_URS_2021_02/997211519</t>
  </si>
  <si>
    <t>143,670*25</t>
  </si>
  <si>
    <t>85</t>
  </si>
  <si>
    <t>997211611</t>
  </si>
  <si>
    <t>Nakládání suti nebo vybouraných hmot na dopravní prostředky pro vodorovnou dopravu suti</t>
  </si>
  <si>
    <t>-1827447181</t>
  </si>
  <si>
    <t>https://podminky.urs.cz/item/CS_URS_2021_02/997211611</t>
  </si>
  <si>
    <t>89</t>
  </si>
  <si>
    <t>997221875</t>
  </si>
  <si>
    <t>Poplatek za uložení stavebního odpadu na recyklační skládce (skládkovné) asfaltového bez obsahu dehtu zatříděného do Katalogu odpadů pod kódem 17 03 02</t>
  </si>
  <si>
    <t>-1993800638</t>
  </si>
  <si>
    <t>https://podminky.urs.cz/item/CS_URS_2021_02/997221875</t>
  </si>
  <si>
    <t>998</t>
  </si>
  <si>
    <t>Přesun hmot</t>
  </si>
  <si>
    <t>90</t>
  </si>
  <si>
    <t>998212111</t>
  </si>
  <si>
    <t>Přesun hmot pro mosty zděné, betonové monolitické, spřažené ocelobetonové nebo kovové vodorovná dopravní vzdálenost do 100 m výška mostu do 20 m</t>
  </si>
  <si>
    <t>1252547877</t>
  </si>
  <si>
    <t>https://podminky.urs.cz/item/CS_URS_2021_02/998212111</t>
  </si>
  <si>
    <t>PSV</t>
  </si>
  <si>
    <t>Práce a dodávky PSV</t>
  </si>
  <si>
    <t>711</t>
  </si>
  <si>
    <t>Izolace proti vodě, vlhkosti a plynům</t>
  </si>
  <si>
    <t>91</t>
  </si>
  <si>
    <t>711112001</t>
  </si>
  <si>
    <t>Provedení izolace proti zemní vlhkosti natěradly a tmely za studena na ploše svislé S nátěrem penetračním</t>
  </si>
  <si>
    <t>-1504675093</t>
  </si>
  <si>
    <t>https://podminky.urs.cz/item/CS_URS_2021_02/711112001</t>
  </si>
  <si>
    <t>Mezisoučet</t>
  </si>
  <si>
    <t>92</t>
  </si>
  <si>
    <t>111631500</t>
  </si>
  <si>
    <t>lak penetrační asfaltový</t>
  </si>
  <si>
    <t>30500006</t>
  </si>
  <si>
    <t>https://podminky.urs.cz/item/CS_URS_2021_02/111631500</t>
  </si>
  <si>
    <t>P</t>
  </si>
  <si>
    <t>Poznámka k položce:_x000d_
Spotřeba 0,3-0,4kg/m2</t>
  </si>
  <si>
    <t>59,375*0,00035</t>
  </si>
  <si>
    <t>93</t>
  </si>
  <si>
    <t>711112011</t>
  </si>
  <si>
    <t>Provedení izolace proti zemní vlhkosti natěradly a tmely za studena na ploše svislé S nátěrem suspensí asfaltovou</t>
  </si>
  <si>
    <t>-1867798624</t>
  </si>
  <si>
    <t>https://podminky.urs.cz/item/CS_URS_2021_02/711112011</t>
  </si>
  <si>
    <t>2,35*4,750*2*2</t>
  </si>
  <si>
    <t>2,5*4,750*2*2</t>
  </si>
  <si>
    <t>94</t>
  </si>
  <si>
    <t>11163152</t>
  </si>
  <si>
    <t>lak hydroizolační asfaltový</t>
  </si>
  <si>
    <t>422450025</t>
  </si>
  <si>
    <t>https://podminky.urs.cz/item/CS_URS_2021_02/11163152</t>
  </si>
  <si>
    <t>Poznámka k položce:_x000d_
Spotřeba: 0,3-0,5 kg/m2</t>
  </si>
  <si>
    <t>106,150*0,4/1000</t>
  </si>
  <si>
    <t>0,042*0,0909 'Přepočtené koeficientem množství</t>
  </si>
  <si>
    <t>95</t>
  </si>
  <si>
    <t>711341564</t>
  </si>
  <si>
    <t>Provedení izolace mostovek pásy přitavením NAIP</t>
  </si>
  <si>
    <t>1163852283</t>
  </si>
  <si>
    <t>https://podminky.urs.cz/item/CS_URS_2021_02/711341564</t>
  </si>
  <si>
    <t>96</t>
  </si>
  <si>
    <t>62855002</t>
  </si>
  <si>
    <t>pás asfaltový natavitelný modifikovaný SBS tl 5,0mm s vložkou z polyesterové rohože a spalitelnou PE fólií nebo jemnozrnným minerálním posypem na horním povrchu</t>
  </si>
  <si>
    <t>1302947747</t>
  </si>
  <si>
    <t>https://podminky.urs.cz/item/CS_URS_2021_02/62855002</t>
  </si>
  <si>
    <t>47,5</t>
  </si>
  <si>
    <t>47,5*1,15 'Přepočtené koeficientem množství</t>
  </si>
  <si>
    <t>97</t>
  </si>
  <si>
    <t>711381R001</t>
  </si>
  <si>
    <t>Pečetící vrstva na bázi epoxidové pryskyřice pod izolaci</t>
  </si>
  <si>
    <t>-1603888119</t>
  </si>
  <si>
    <t>pečetící vrstva</t>
  </si>
  <si>
    <t>98</t>
  </si>
  <si>
    <t>711672051</t>
  </si>
  <si>
    <t>Provedení izolace podchodů a objektů v podzemí, tunelů a štol termoplasty mezilehlé folií PVC volně</t>
  </si>
  <si>
    <t>-1846544999</t>
  </si>
  <si>
    <t>https://podminky.urs.cz/item/CS_URS_2021_02/711672051</t>
  </si>
  <si>
    <t xml:space="preserve">za opěrou </t>
  </si>
  <si>
    <t>3,3*4,750</t>
  </si>
  <si>
    <t>1,8*4,750</t>
  </si>
  <si>
    <t>99</t>
  </si>
  <si>
    <t>28322005</t>
  </si>
  <si>
    <t>fólie hydroizolační pro spodní stavbu mPVC tl 2mm</t>
  </si>
  <si>
    <t>1490142602</t>
  </si>
  <si>
    <t>https://podminky.urs.cz/item/CS_URS_2021_02/28322005</t>
  </si>
  <si>
    <t>100</t>
  </si>
  <si>
    <t>998711101</t>
  </si>
  <si>
    <t>Přesun hmot pro izolace proti vodě, vlhkosti a plynům stanovený z hmotnosti přesunovaného materiálu vodorovná dopravní vzdálenost do 50 m v objektech výšky do 6 m</t>
  </si>
  <si>
    <t>719330917</t>
  </si>
  <si>
    <t>https://podminky.urs.cz/item/CS_URS_2021_02/998711101</t>
  </si>
  <si>
    <t>SO 02.2 - Rekonstrukce mostku, ř. km 0.668</t>
  </si>
  <si>
    <t>-20638255</t>
  </si>
  <si>
    <t>3*6,3*2</t>
  </si>
  <si>
    <t>136763757</t>
  </si>
  <si>
    <t>37,08*0,03</t>
  </si>
  <si>
    <t>113107324</t>
  </si>
  <si>
    <t>Odstranění podkladů nebo krytů strojně plochy jednotlivě do 50 m2 s přemístěním hmot na skládku na vzdálenost do 3 m nebo s naložením na dopravní prostředek z kameniva hrubého drceného, o tl. vrstvy přes 300 do 400 mm</t>
  </si>
  <si>
    <t>-1482970149</t>
  </si>
  <si>
    <t>https://podminky.urs.cz/item/CS_URS_2021_02/113107324</t>
  </si>
  <si>
    <t>1,2*2,520</t>
  </si>
  <si>
    <t>1528725933</t>
  </si>
  <si>
    <t>-572325147</t>
  </si>
  <si>
    <t>-321830825</t>
  </si>
  <si>
    <t>-967904624</t>
  </si>
  <si>
    <t>3*1,4*4</t>
  </si>
  <si>
    <t>124353100</t>
  </si>
  <si>
    <t>Vykopávky pro koryta vodotečí strojně v hornině třídy těžitelnosti II skupiny 4 do 100 m3</t>
  </si>
  <si>
    <t>530803935</t>
  </si>
  <si>
    <t>https://podminky.urs.cz/item/CS_URS_2021_02/124353100</t>
  </si>
  <si>
    <t>pro stojny a jejich základy rámové konstrukce mostu</t>
  </si>
  <si>
    <t>10*6</t>
  </si>
  <si>
    <t>-1656137888</t>
  </si>
  <si>
    <t>1372673890</t>
  </si>
  <si>
    <t>4,05*6</t>
  </si>
  <si>
    <t>-1444854775</t>
  </si>
  <si>
    <t>24,3</t>
  </si>
  <si>
    <t>-203458215</t>
  </si>
  <si>
    <t>24,3*155/1000/3</t>
  </si>
  <si>
    <t>-594532449</t>
  </si>
  <si>
    <t>-1349818104</t>
  </si>
  <si>
    <t>60*15</t>
  </si>
  <si>
    <t>-1531320012</t>
  </si>
  <si>
    <t>1445906137</t>
  </si>
  <si>
    <t>-1258017844</t>
  </si>
  <si>
    <t>60*2</t>
  </si>
  <si>
    <t>-1468748254</t>
  </si>
  <si>
    <t>4,3*6</t>
  </si>
  <si>
    <t>0,25*6</t>
  </si>
  <si>
    <t>0,8*6</t>
  </si>
  <si>
    <t>-1648943507</t>
  </si>
  <si>
    <t>32,1*1,6</t>
  </si>
  <si>
    <t>34497602</t>
  </si>
  <si>
    <t>1653717205</t>
  </si>
  <si>
    <t>-1141125985</t>
  </si>
  <si>
    <t>16,8*0,03</t>
  </si>
  <si>
    <t>-1173804816</t>
  </si>
  <si>
    <t>-2054288881</t>
  </si>
  <si>
    <t>1,2*3,7*2</t>
  </si>
  <si>
    <t>1*3,7*2</t>
  </si>
  <si>
    <t>1600619645</t>
  </si>
  <si>
    <t>1074746295</t>
  </si>
  <si>
    <t>4,150*2</t>
  </si>
  <si>
    <t>-1454183522</t>
  </si>
  <si>
    <t>4,1</t>
  </si>
  <si>
    <t>105758568</t>
  </si>
  <si>
    <t>0,49*3,7*2*2</t>
  </si>
  <si>
    <t>1,1*0,5*2*2</t>
  </si>
  <si>
    <t>-893120539</t>
  </si>
  <si>
    <t>933332234</t>
  </si>
  <si>
    <t>4,1*75/1000</t>
  </si>
  <si>
    <t>332220316</t>
  </si>
  <si>
    <t>0,1*6,2*2</t>
  </si>
  <si>
    <t>2124667904</t>
  </si>
  <si>
    <t xml:space="preserve">římsy na NK </t>
  </si>
  <si>
    <t>(0,165+0,185)*6,2*2</t>
  </si>
  <si>
    <t>0,1*2*2</t>
  </si>
  <si>
    <t>739953454</t>
  </si>
  <si>
    <t>-1272426853</t>
  </si>
  <si>
    <t>1,280*150/1000</t>
  </si>
  <si>
    <t>-30715698</t>
  </si>
  <si>
    <t>12,5-8,880</t>
  </si>
  <si>
    <t>1166667359</t>
  </si>
  <si>
    <t>1,55*3,7*2</t>
  </si>
  <si>
    <t>0,995*3,7*2</t>
  </si>
  <si>
    <t>0,995*0,5*2*2</t>
  </si>
  <si>
    <t>1934435237</t>
  </si>
  <si>
    <t>-922169128</t>
  </si>
  <si>
    <t>3,620*120/1000</t>
  </si>
  <si>
    <t>967269097</t>
  </si>
  <si>
    <t>NK - včetně provedené striáže pri horním povrchu NK</t>
  </si>
  <si>
    <t>2,4*3,7</t>
  </si>
  <si>
    <t>-662043440</t>
  </si>
  <si>
    <t>2,4*2</t>
  </si>
  <si>
    <t>-688279494</t>
  </si>
  <si>
    <t>1960925120</t>
  </si>
  <si>
    <t>odhad 120, kg/m3</t>
  </si>
  <si>
    <t>8,88*120/1000</t>
  </si>
  <si>
    <t>1857491096</t>
  </si>
  <si>
    <t>5,5*3,7</t>
  </si>
  <si>
    <t>1640547077</t>
  </si>
  <si>
    <t>-427309849</t>
  </si>
  <si>
    <t>(1,1+0,2+0,2)*(3,700+0,2+0,2)*2</t>
  </si>
  <si>
    <t>544056766</t>
  </si>
  <si>
    <t>0,2*0,2*4*2</t>
  </si>
  <si>
    <t>1611840186</t>
  </si>
  <si>
    <t>0,320</t>
  </si>
  <si>
    <t>1766086466</t>
  </si>
  <si>
    <t>0,19*3,7</t>
  </si>
  <si>
    <t>0,03*3,7</t>
  </si>
  <si>
    <t>0,2*3,7</t>
  </si>
  <si>
    <t>-929392759</t>
  </si>
  <si>
    <t>3,7*0,12*2</t>
  </si>
  <si>
    <t>564831111</t>
  </si>
  <si>
    <t>Podklad ze štěrkodrti ŠD s rozprostřením a zhutněním, po zhutnění tl. 100 mm</t>
  </si>
  <si>
    <t>1356793805</t>
  </si>
  <si>
    <t>https://podminky.urs.cz/item/CS_URS_2021_02/564831111</t>
  </si>
  <si>
    <t>975323819</t>
  </si>
  <si>
    <t>573461113</t>
  </si>
  <si>
    <t>Dvojitý nátěr s obráceným podrťováním DNI s posypem kamenivem a se zaválcováním z asfaltu silničního, v množství 1,8 kg/m2</t>
  </si>
  <si>
    <t>-410639176</t>
  </si>
  <si>
    <t>https://podminky.urs.cz/item/CS_URS_2021_02/573461113</t>
  </si>
  <si>
    <t>DN 20mm</t>
  </si>
  <si>
    <t>574381112</t>
  </si>
  <si>
    <t>Penetrační makadam PM s rozprostřením kameniva na sucho, s prolitím živicí, s posypem drtí a se zhutněním hrubý (PMH) z kameniva hrubého drceného, po zhutnění tl. 100 mm</t>
  </si>
  <si>
    <t>-1230718408</t>
  </si>
  <si>
    <t>https://podminky.urs.cz/item/CS_URS_2021_02/574381112</t>
  </si>
  <si>
    <t>1537397664</t>
  </si>
  <si>
    <t>-1491742584</t>
  </si>
  <si>
    <t>6,2*2</t>
  </si>
  <si>
    <t>-1972044358</t>
  </si>
  <si>
    <t>-1603791400</t>
  </si>
  <si>
    <t>-2105859827</t>
  </si>
  <si>
    <t>-1549132544</t>
  </si>
  <si>
    <t>2*2,0*1,0</t>
  </si>
  <si>
    <t>1009621630</t>
  </si>
  <si>
    <t>5,70*2,50*0,26</t>
  </si>
  <si>
    <t>963071112</t>
  </si>
  <si>
    <t>Demontáž ocelových prvků mostních konstrukcí ztužidel, sedel pro centrické uložení mostnic, stoliček, diagonál, svislic, styčníkových plechů, chodníkových konzol, podlahových nosníků, kabelových žlabů a ostatních drobných prvků šroubovaných nebo svařovaných, hmotnosti přes 100 kg</t>
  </si>
  <si>
    <t>389940427</t>
  </si>
  <si>
    <t>https://podminky.urs.cz/item/CS_URS_2021_02/963071112</t>
  </si>
  <si>
    <t xml:space="preserve">ocelové profily U260 v mostovce  4ks</t>
  </si>
  <si>
    <t>5,70*37,9*4</t>
  </si>
  <si>
    <t>142437554</t>
  </si>
  <si>
    <t>-829910983</t>
  </si>
  <si>
    <t>8,892</t>
  </si>
  <si>
    <t>588459510</t>
  </si>
  <si>
    <t>24,950-8,892</t>
  </si>
  <si>
    <t>1840167389</t>
  </si>
  <si>
    <t>997029574</t>
  </si>
  <si>
    <t>6,394*25</t>
  </si>
  <si>
    <t>997211521</t>
  </si>
  <si>
    <t>Vodorovná doprava suti nebo vybouraných hmot vybouraných hmot se složením a hrubým urovnáním nebo s přeložením na jiný dopravní prostředek kromě lodi, na vzdálenost do 1 km</t>
  </si>
  <si>
    <t>338633006</t>
  </si>
  <si>
    <t>https://podminky.urs.cz/item/CS_URS_2021_02/997211521</t>
  </si>
  <si>
    <t>864,120/1000</t>
  </si>
  <si>
    <t>997211529</t>
  </si>
  <si>
    <t>Vodorovná doprava suti nebo vybouraných hmot vybouraných hmot se složením a hrubým urovnáním nebo s přeložením na jiný dopravní prostředek kromě lodi, na vzdálenost Příplatek k ceně za každý další i započatý 1 km přes 1 km</t>
  </si>
  <si>
    <t>1591807390</t>
  </si>
  <si>
    <t>https://podminky.urs.cz/item/CS_URS_2021_02/997211529</t>
  </si>
  <si>
    <t>0,864*25</t>
  </si>
  <si>
    <t>-803466509</t>
  </si>
  <si>
    <t>997221R001</t>
  </si>
  <si>
    <t>Výzisk</t>
  </si>
  <si>
    <t>1070928730</t>
  </si>
  <si>
    <t>864,120</t>
  </si>
  <si>
    <t>-1568887613</t>
  </si>
  <si>
    <t>1212346785</t>
  </si>
  <si>
    <t>1,92*3,7*2</t>
  </si>
  <si>
    <t>-815442477</t>
  </si>
  <si>
    <t>30,488*0,00035</t>
  </si>
  <si>
    <t>326959995</t>
  </si>
  <si>
    <t>1,92*3,7*2*2</t>
  </si>
  <si>
    <t>1,2*3,7*2*2</t>
  </si>
  <si>
    <t>1442656119</t>
  </si>
  <si>
    <t>46,176*0,4/1000</t>
  </si>
  <si>
    <t>0,018*0,0909 'Přepočtené koeficientem množství</t>
  </si>
  <si>
    <t>-1145802993</t>
  </si>
  <si>
    <t>2011428840</t>
  </si>
  <si>
    <t>7,4</t>
  </si>
  <si>
    <t>7,4*1,15 'Přepočtené koeficientem množství</t>
  </si>
  <si>
    <t>834709603</t>
  </si>
  <si>
    <t>0,85*3,7</t>
  </si>
  <si>
    <t>2,225*3,7</t>
  </si>
  <si>
    <t>-1177502509</t>
  </si>
  <si>
    <t>-1593971479</t>
  </si>
  <si>
    <t>SO 03 - Betonový most do 3,5 t, ř. km 0,590</t>
  </si>
  <si>
    <t xml:space="preserve"> </t>
  </si>
  <si>
    <t xml:space="preserve">    2 - Zaskládání</t>
  </si>
  <si>
    <t xml:space="preserve">    9 - Ostatní konstrukce a práce, bourání</t>
  </si>
  <si>
    <t xml:space="preserve">    762 - Konstrukce tesařské</t>
  </si>
  <si>
    <t xml:space="preserve">    783 - Dokončovací práce - nátěry</t>
  </si>
  <si>
    <t>131301101</t>
  </si>
  <si>
    <t>Hloubení jam nezapažených v hornině tř. 4 objemu do 100 m3</t>
  </si>
  <si>
    <t>CS ÚRS 2018 02</t>
  </si>
  <si>
    <t>"pro základový pas" 2,1*5*2+(0,6*0,75)*0,5*0,5*5*2+(2+1,5)*0,5*0,99*5+(0,6+1,35)*0,5*1,5*2*4</t>
  </si>
  <si>
    <t>131301109</t>
  </si>
  <si>
    <t>Příplatek za lepivost u hloubení jam nezapažených v hornině tř. 4</t>
  </si>
  <si>
    <t>171101141</t>
  </si>
  <si>
    <t>Uložení sypaniny do 0,75 m3 násypu na 1 m silnice nebo železnice</t>
  </si>
  <si>
    <t>42,488-20,894</t>
  </si>
  <si>
    <t>174101101</t>
  </si>
  <si>
    <t>https://podminky.urs.cz/item/CS_URS_2021_02/174101101</t>
  </si>
  <si>
    <t>"pro základový pas" (0,6*0,75)*0,5*0,5*5*2+(2+1,5)*0,5*0,99*5+(0,6+1,35)*0,5*1,5*2*4-0,99*1*0,3*2</t>
  </si>
  <si>
    <t>Zaskládání</t>
  </si>
  <si>
    <t>452471101</t>
  </si>
  <si>
    <t>Podkladní a výplňová vrstva z modifikované malty cementové podkladní, tloušťky do 10 mm první vrstva</t>
  </si>
  <si>
    <t>https://podminky.urs.cz/item/CS_URS_2021_02/452471101</t>
  </si>
  <si>
    <t xml:space="preserve">"pod panely"  0,4*4*2</t>
  </si>
  <si>
    <t>451315115</t>
  </si>
  <si>
    <t>Podkladní a výplňové vrstvy z betonu prostého tloušťky do 100 mm, z betonu C 16/20</t>
  </si>
  <si>
    <t>https://podminky.urs.cz/item/CS_URS_2021_02/451315115</t>
  </si>
  <si>
    <t xml:space="preserve">"podkladní beton pas"  5,4*1,55*2</t>
  </si>
  <si>
    <t>"podkladní beton křídla" 1,2*0,6*4</t>
  </si>
  <si>
    <t xml:space="preserve">"pasy"   (1,15*1,25*5*1,03+0,9*5)*2</t>
  </si>
  <si>
    <t xml:space="preserve">"křídla"  1*0,99*0,3*4</t>
  </si>
  <si>
    <t xml:space="preserve">"patka"  (1,06+1,02+0,4+0,35+2,12)*4,3</t>
  </si>
  <si>
    <t xml:space="preserve">"čelo patky"  2,9*2</t>
  </si>
  <si>
    <t xml:space="preserve">"křídla "  1*1,37*8+0,3*1,37*4</t>
  </si>
  <si>
    <t>312351911</t>
  </si>
  <si>
    <t>Bednění nadzákladových zdí výplňových Příplatek k cenám za pohledový beton</t>
  </si>
  <si>
    <t>https://podminky.urs.cz/item/CS_URS_2021_02/312351911</t>
  </si>
  <si>
    <t xml:space="preserve">"patka"  (1,06+1,02+0,4+0,35)*4,3</t>
  </si>
  <si>
    <t xml:space="preserve">"křídla "  1*1,37*4</t>
  </si>
  <si>
    <t>0,648</t>
  </si>
  <si>
    <t>274361411</t>
  </si>
  <si>
    <t>Výztuž základových konstrukcí pasů, prahů, věnců a ostruh ze svařovaných sítí, hmotnosti do 3,5 kg/m2</t>
  </si>
  <si>
    <t>https://podminky.urs.cz/item/CS_URS_2021_02/274361411</t>
  </si>
  <si>
    <t>0,63</t>
  </si>
  <si>
    <t>389381119</t>
  </si>
  <si>
    <t>Doplňková betonáž malého rozsahu včetně bednění uzavírací nebo petlicové spáry dílců rámové konstrukce, z betonu C 30/37</t>
  </si>
  <si>
    <t>https://podminky.urs.cz/item/CS_URS_2021_02/389381119</t>
  </si>
  <si>
    <t xml:space="preserve">"zabetonování spáry mezi panely"      0,125*0,05*6,7</t>
  </si>
  <si>
    <t>423001R</t>
  </si>
  <si>
    <t>Osazení a svaření spojovacích plechů spáry mezi panely vč dodávky plech P10 170x125 mm</t>
  </si>
  <si>
    <t>ks</t>
  </si>
  <si>
    <t>423131143</t>
  </si>
  <si>
    <t>Osazení betonových tyčových nosníků na ložiska shora, hmotnosti nosníku jednotlivě přes 10 do 25 t</t>
  </si>
  <si>
    <t>https://podminky.urs.cz/item/CS_URS_2021_02/423131143</t>
  </si>
  <si>
    <t>423131191</t>
  </si>
  <si>
    <t>Osazení betonových tyčových nosníků na ložiska Příplatek k ceně za přejezd jeřábu</t>
  </si>
  <si>
    <t>https://podminky.urs.cz/item/CS_URS_2021_02/423131191</t>
  </si>
  <si>
    <t>593835001R</t>
  </si>
  <si>
    <t xml:space="preserve">ŽB panel P1 dle PD  6,7x1,955x0,3  C30/37 XC4, XF4</t>
  </si>
  <si>
    <t>Ostatní konstrukce a práce, bourání</t>
  </si>
  <si>
    <t>936172126</t>
  </si>
  <si>
    <t>Osazení kovových doplňků mostního vybavení jednotlivě ocelové konstrukce do 500 kg</t>
  </si>
  <si>
    <t>https://podminky.urs.cz/item/CS_URS_2021_02/936172126</t>
  </si>
  <si>
    <t>553423R</t>
  </si>
  <si>
    <t>ocelová konstrukce zábradlí</t>
  </si>
  <si>
    <t>kpl</t>
  </si>
  <si>
    <t>953961115</t>
  </si>
  <si>
    <t>Kotvy chemické s vyvrtáním otvoru do betonu, železobetonu nebo tvrdého kamene tmel, velikost M 20, hloubka 170 mm</t>
  </si>
  <si>
    <t>https://podminky.urs.cz/item/CS_URS_2021_02/953961115</t>
  </si>
  <si>
    <t>6*4*2</t>
  </si>
  <si>
    <t>953961121</t>
  </si>
  <si>
    <t>Kotvy chemické s vyvrtáním otvoru do betonu, železobetonu nebo tvrdého kamene tmel, velikost M 36, hloubka 330 mm</t>
  </si>
  <si>
    <t>https://podminky.urs.cz/item/CS_URS_2021_02/953961121</t>
  </si>
  <si>
    <t>130210001R</t>
  </si>
  <si>
    <t xml:space="preserve">trn  ocel průměr 36 mm, dl.600 mm</t>
  </si>
  <si>
    <t>7,99*0,6*8*1,08*2</t>
  </si>
  <si>
    <t>312271001R</t>
  </si>
  <si>
    <t>Zálivka trnů po osazení otvor prů,měr 42 mm - SIKA</t>
  </si>
  <si>
    <t>953965141</t>
  </si>
  <si>
    <t>Kotvy chemické s vyvrtáním otvoru kotevní šrouby pro chemické kotvy, velikost M 20, délka 240 mm</t>
  </si>
  <si>
    <t>https://podminky.urs.cz/item/CS_URS_2021_02/953965141</t>
  </si>
  <si>
    <t>949101112</t>
  </si>
  <si>
    <t>Lešení pomocné pracovní pro objekty pozemních staveb pro zatížení do 150 kg/m2, o výšce lešeňové podlahy přes 1,9 do 3,5 m</t>
  </si>
  <si>
    <t>https://podminky.urs.cz/item/CS_URS_2021_02/949101112</t>
  </si>
  <si>
    <t>7,5*7</t>
  </si>
  <si>
    <t>-1974312948</t>
  </si>
  <si>
    <t xml:space="preserve">"ŽB mostek s ocelovým zábradlím" </t>
  </si>
  <si>
    <t xml:space="preserve">"nosná kce deska"  4*7*0,3</t>
  </si>
  <si>
    <t xml:space="preserve">"základové patky"  25</t>
  </si>
  <si>
    <t>-584767856</t>
  </si>
  <si>
    <t>7*2</t>
  </si>
  <si>
    <t>992114153</t>
  </si>
  <si>
    <t>Vodorovné přemístění mostních dílců vzdálenosti přesunu do 5 000 m přes 10 do 25 t</t>
  </si>
  <si>
    <t>https://podminky.urs.cz/item/CS_URS_2021_02/992114153</t>
  </si>
  <si>
    <t>992114193</t>
  </si>
  <si>
    <t>Vodorovné přemístění mostních dílců Příplatek k ceně za každých dalších i započatých 5 000 m přes 5 000 m přes 10 do 25 t</t>
  </si>
  <si>
    <t>https://podminky.urs.cz/item/CS_URS_2021_02/992114193</t>
  </si>
  <si>
    <t>2,000*5</t>
  </si>
  <si>
    <t>997013802</t>
  </si>
  <si>
    <t>Poplatek za uložení na skládce (skládkovné) stavebního odpadu železobetonového kód odpadu 170 101</t>
  </si>
  <si>
    <t>-1021422481</t>
  </si>
  <si>
    <t>997211111</t>
  </si>
  <si>
    <t>Svislá doprava suti nebo vybouraných hmot s naložením do dopravního zařízení a s vyprázdněním dopravního zařízení na hromadu nebo do dopravního prostředku suti na výšku do 3,5 m</t>
  </si>
  <si>
    <t>1464992277</t>
  </si>
  <si>
    <t>https://podminky.urs.cz/item/CS_URS_2021_02/997211111</t>
  </si>
  <si>
    <t>915664439</t>
  </si>
  <si>
    <t>-554117088</t>
  </si>
  <si>
    <t>80,412*19</t>
  </si>
  <si>
    <t>265405642</t>
  </si>
  <si>
    <t>1639363923</t>
  </si>
  <si>
    <t>998214111</t>
  </si>
  <si>
    <t>Přesun hmot pro mosty montované z dílců železobetonových nebo předpjatých vodorovná dopravní vzdálenost do 100 m výška mostu do 20 m</t>
  </si>
  <si>
    <t>https://podminky.urs.cz/item/CS_URS_2021_02/998214111</t>
  </si>
  <si>
    <t>762</t>
  </si>
  <si>
    <t>Konstrukce tesařské</t>
  </si>
  <si>
    <t>762083122</t>
  </si>
  <si>
    <t>Práce společné pro tesařské konstrukce impregnace řeziva máčením proti dřevokaznému hmyzu, houbám a plísním, třída ohrožení 3 a 4 (dřevo v exteriéru)</t>
  </si>
  <si>
    <t>https://podminky.urs.cz/item/CS_URS_2021_02/762083122</t>
  </si>
  <si>
    <t>1,058</t>
  </si>
  <si>
    <t>762132135</t>
  </si>
  <si>
    <t>Montáž bednění stěn z hoblovaných prken tl. do 32 mm na sraz</t>
  </si>
  <si>
    <t>https://podminky.urs.cz/item/CS_URS_2021_02/762132135</t>
  </si>
  <si>
    <t xml:space="preserve">"dřevěná výplň zábradlí"  6,78*1,4*2*2</t>
  </si>
  <si>
    <t>60514106R</t>
  </si>
  <si>
    <t xml:space="preserve">řezivo jehličnaté BO lať  hoblované  průžez 38x40mm</t>
  </si>
  <si>
    <t>998762101</t>
  </si>
  <si>
    <t>Přesun hmot pro konstrukce tesařské stanovený z hmotnosti přesunovaného materiálu vodorovná dopravní vzdálenost do 50 m v objektech výšky do 6 m</t>
  </si>
  <si>
    <t>https://podminky.urs.cz/item/CS_URS_2021_02/998762101</t>
  </si>
  <si>
    <t>783</t>
  </si>
  <si>
    <t>Dokončovací práce - nátěry</t>
  </si>
  <si>
    <t>783218111</t>
  </si>
  <si>
    <t>Lazurovací nátěr tesařských konstrukcí dvojnásobný syntetický</t>
  </si>
  <si>
    <t>https://podminky.urs.cz/item/CS_URS_2021_02/783218111</t>
  </si>
  <si>
    <t xml:space="preserve">"latě předem ze všech stran"  113*1,4*(0,038+0,04)*2*4</t>
  </si>
  <si>
    <t>783218211</t>
  </si>
  <si>
    <t>Lakovací nátěr tesařských konstrukcí dvojnásobný s mezibroušením syntetický</t>
  </si>
  <si>
    <t>https://podminky.urs.cz/item/CS_URS_2021_02/783218211</t>
  </si>
  <si>
    <t>783314101</t>
  </si>
  <si>
    <t>Základní nátěr zámečnických konstrukcí jednonásobný syntetický</t>
  </si>
  <si>
    <t>https://podminky.urs.cz/item/CS_URS_2021_02/783314101</t>
  </si>
  <si>
    <t>(6,78*0,41+6,78*0,322)*2</t>
  </si>
  <si>
    <t>783317101</t>
  </si>
  <si>
    <t>Krycí nátěr (email) zámečnických konstrukcí jednonásobný syntetický standardní</t>
  </si>
  <si>
    <t>https://podminky.urs.cz/item/CS_URS_2021_02/783317101</t>
  </si>
  <si>
    <t>9,926</t>
  </si>
  <si>
    <t xml:space="preserve">SO 04 - Lávka pro pěší a cyklisty, ř. km  0.493</t>
  </si>
  <si>
    <t>"pro základový pas" 2,6*4,3*2+(0,6+1,08)*0,5*0,5*4,3*2+(2+1,5)*0,5*1,37*4,3+(0,6+3,06)*0,5*2,12*2*4</t>
  </si>
  <si>
    <t>67,318-43,592</t>
  </si>
  <si>
    <t>(0,6+3,06)*0,5*2,12*4,3*2-1*1,37*0,3*4+(0,6+3,06)*0,5*2,12*3,06</t>
  </si>
  <si>
    <t>"ZP1"(1,4+0,4)*(4,3+0,4)</t>
  </si>
  <si>
    <t>"křídla ZP1"(0,3+0,3)*(1+0,2)*4</t>
  </si>
  <si>
    <t xml:space="preserve">"pasy"     (1,4*1*4,3*1,03+1,6*4,3)*2</t>
  </si>
  <si>
    <t xml:space="preserve">"křídla "  1*1,37*0,3*4</t>
  </si>
  <si>
    <t xml:space="preserve">"pasy"    (1,06+1,02+0,4+0,35+2,12)*4,3*2</t>
  </si>
  <si>
    <t xml:space="preserve">"čela pasů"  1,6*4</t>
  </si>
  <si>
    <t xml:space="preserve">"křídla"  1*1,37*8+0,3*1,37*4</t>
  </si>
  <si>
    <t xml:space="preserve">"pasy"    (1,06+1,02+0,4+0,35)*4,3*2</t>
  </si>
  <si>
    <t xml:space="preserve">"křídla"  1*1,37*4</t>
  </si>
  <si>
    <t>"Základový pas ZP1 2 ks"703*0,001</t>
  </si>
  <si>
    <t>274361412</t>
  </si>
  <si>
    <t>Výztuž základových konstrukcí pasů, prahů, věnců a ostruh ze svařovaných sítí, hmotnosti přes 3,5 do 6 kg/m2</t>
  </si>
  <si>
    <t>https://podminky.urs.cz/item/CS_URS_2021_02/274361412</t>
  </si>
  <si>
    <t>"základový pas ZP1 2ks"642*0,001</t>
  </si>
  <si>
    <t>OK 01</t>
  </si>
  <si>
    <t>Výroba a dodávka ocelové konstrukce mostovky</t>
  </si>
  <si>
    <t>Poznámka k položce:_x000d_
Poznámka k položce: včetně spojovacího materiálu</t>
  </si>
  <si>
    <t>423176211</t>
  </si>
  <si>
    <t>Montáž spřažených ocelových nosníků šířky přes 2,4 do 4,2 m, výšky přes 3 do 3,6 m mostu o jednom poli, rozpětí pole do 13 m</t>
  </si>
  <si>
    <t>https://podminky.urs.cz/item/CS_URS_2021_02/423176211</t>
  </si>
  <si>
    <t>"komplet"1918,74*0,001</t>
  </si>
  <si>
    <t>0,2*0,42*6</t>
  </si>
  <si>
    <t>452471102</t>
  </si>
  <si>
    <t>Podkladní a výplňová vrstva z modifikované malty cementové podkladní, tloušťky do 10 mm každá další vrstva</t>
  </si>
  <si>
    <t>https://podminky.urs.cz/item/CS_URS_2021_02/452471102</t>
  </si>
  <si>
    <t>0,2*0,42*6*3</t>
  </si>
  <si>
    <t>953961116</t>
  </si>
  <si>
    <t>Kotvy chemické s vyvrtáním otvoru do betonu, železobetonu nebo tvrdého kamene tmel, velikost M 24, hloubka 210 mm</t>
  </si>
  <si>
    <t>https://podminky.urs.cz/item/CS_URS_2021_02/953961116</t>
  </si>
  <si>
    <t>6*2</t>
  </si>
  <si>
    <t>7*6,3</t>
  </si>
  <si>
    <t>"mostovka dub"1,71</t>
  </si>
  <si>
    <t>"zábradlí"113*1,4*0,038*0,04*4*1,1</t>
  </si>
  <si>
    <t>0,961999423631124*1,1 "Přepočtené koeficientem množství</t>
  </si>
  <si>
    <t>421953321</t>
  </si>
  <si>
    <t>Dřevěné mostní podlahy z fošen a hranolů trvalé montáž</t>
  </si>
  <si>
    <t>https://podminky.urs.cz/item/CS_URS_2021_02/421953321</t>
  </si>
  <si>
    <t>6,8*3,5</t>
  </si>
  <si>
    <t>60556102</t>
  </si>
  <si>
    <t>řezivo dubové sušené tl 60mm</t>
  </si>
  <si>
    <t>https://podminky.urs.cz/item/CS_URS_2021_02/60556102</t>
  </si>
  <si>
    <t>33*3,5*0,197*0,075*1,1</t>
  </si>
  <si>
    <t>"mostovka dub"63,81</t>
  </si>
  <si>
    <t>"zábradlí"98,717</t>
  </si>
  <si>
    <t>"mostovka a zábradlí" 162,527</t>
  </si>
  <si>
    <t>SO 05 - Lávka pro pěší a cyklisty ř. km 0,625</t>
  </si>
  <si>
    <t>HSV - HSV</t>
  </si>
  <si>
    <t>"pro základový pas" 2,1*3*2+(0,6+2,31)*0,5*1,54*3*2+(0,6+1,37)*0,5*2,96*4</t>
  </si>
  <si>
    <t>37,707-22,611</t>
  </si>
  <si>
    <t>(0,6+2,31)*0,5*1,54*3*2-1*1,04*0,3*8+(0,6+1,37)*0,5*2,96*4</t>
  </si>
  <si>
    <t>"podkladní beton pas" 3*1,15*2</t>
  </si>
  <si>
    <t>"podkladní beton křídla" 1*0,3*4</t>
  </si>
  <si>
    <t xml:space="preserve">"pasy"       (1,15*1,25*3*1,03+1*3)*2</t>
  </si>
  <si>
    <t xml:space="preserve">"křídla"     1*1,04*0,3*4</t>
  </si>
  <si>
    <t xml:space="preserve">"pasy"            1,54*3+(0,71+0,69+0,4+0,35)*3</t>
  </si>
  <si>
    <t xml:space="preserve">"čela pasů"  1*2</t>
  </si>
  <si>
    <t xml:space="preserve">"křídla"          1*1,04*8+0,3*1,04*4</t>
  </si>
  <si>
    <t xml:space="preserve">"pasy"           (0,71+0,69+0,4+0,35)*3</t>
  </si>
  <si>
    <t xml:space="preserve">"křídla"          1*1,04*4</t>
  </si>
  <si>
    <t>0,43*2</t>
  </si>
  <si>
    <t>0,457*2</t>
  </si>
  <si>
    <t>"komplet"1262,39*0,001</t>
  </si>
  <si>
    <t>0,2*0,42*4</t>
  </si>
  <si>
    <t>0,2*0,42*4*3</t>
  </si>
  <si>
    <t>7,5*5</t>
  </si>
  <si>
    <t>953965151</t>
  </si>
  <si>
    <t>Kotvy chemické s vyvrtáním otvoru kotevní šrouby pro chemické kotvy, velikost M 24, délka 290 mm</t>
  </si>
  <si>
    <t>https://podminky.urs.cz/item/CS_URS_2021_02/953965151</t>
  </si>
  <si>
    <t>VRN-TOK - Vedlejší rozpočtové náklady revitalizace</t>
  </si>
  <si>
    <t>VRN - Vedlejší rozpočtové náklady</t>
  </si>
  <si>
    <t xml:space="preserve">    0 -  Vedlejší rozpočtové náklady</t>
  </si>
  <si>
    <t>VRN</t>
  </si>
  <si>
    <t>Vedlejší rozpočtové náklady</t>
  </si>
  <si>
    <t>002_P01</t>
  </si>
  <si>
    <t>Dočasný billboard po dobu stavby_x000d_
_x000d_
viz pravidla publicity OPŽP_x000d_
http://www.opzp.cz/obecne-pokyny/pravidla-publicity</t>
  </si>
  <si>
    <t>soubor</t>
  </si>
  <si>
    <t>-2116786217</t>
  </si>
  <si>
    <t>Poznámka k položce:_x000d_
Velikost billboardu5 100 x 2 400 mm. Billboard je celobarevný. Volba materiálu a výsledného provedení záleží na možnostech uchycení dočasného billboardu v místě realizace (lze uplatnit např. kovovou konstrukci s polepem, plachtu na lešení apod.)</t>
  </si>
  <si>
    <t>002P01</t>
  </si>
  <si>
    <t xml:space="preserve">Stálá pamětní deska_x000d_
_x000d_
viz pravidla publicity OPŽP_x000d_
http://www.opzp.cz/obecne-pokyny/pravidla-publicity_x000d_
</t>
  </si>
  <si>
    <t>335512855</t>
  </si>
  <si>
    <t>Poznámka k položce:_x000d_
Stálá pamětní deska má rozměry 300 x 400 mm. Deska může být celobarevná nebo jednobarevná. Doporučený materiál pro výrobu jednobarevné desky: leštěný kámen, sklo, bronz. Doporučený materiál pro barevnou variantu: plast, samolepka pro venkovní použití apod.</t>
  </si>
  <si>
    <t>OST1</t>
  </si>
  <si>
    <t>Ostatní náklady před zahájením stavby</t>
  </si>
  <si>
    <t>Kč</t>
  </si>
  <si>
    <t>-1632135437</t>
  </si>
  <si>
    <t xml:space="preserve">Poznámka k položce:_x000d_
- náklady na doplnění havarijního plánu_x000d_
- náklady na doplnění povodňového plánu_x000d_
- zpracování technologických postupů a plánů kontrol_x000d_
</t>
  </si>
  <si>
    <t>OST2</t>
  </si>
  <si>
    <t>Ostatní náklady v průběhu realizace a po dokončení stavby</t>
  </si>
  <si>
    <t>989635947</t>
  </si>
  <si>
    <t xml:space="preserve">Poznámka k položce:_x000d_
- pojištění rozestavěné stavby proti povodním_x000d_
- pasportizace stavbou dotčenýchj ploch a objektů_x000d_
- fotografická dokumentace veškerých konstrukcí, které budou v průběhu stavby skryty nebo zakryty, vč. opatření této dokumentace datem a popisem jednotlivých záběrů, uložení na CD_x000d_
_x000d_
</t>
  </si>
  <si>
    <t xml:space="preserve"> Vedlejší rozpočtové náklady</t>
  </si>
  <si>
    <t>012203000R</t>
  </si>
  <si>
    <t>Geodetické práce při provádění stavby</t>
  </si>
  <si>
    <t>1024</t>
  </si>
  <si>
    <t>1868201502</t>
  </si>
  <si>
    <t>012303000R</t>
  </si>
  <si>
    <t>Geodetické práce po výstavbě</t>
  </si>
  <si>
    <t>1906257886</t>
  </si>
  <si>
    <t>013254000R</t>
  </si>
  <si>
    <t>Dokumentace skutečného provedení stavby</t>
  </si>
  <si>
    <t>-45455841</t>
  </si>
  <si>
    <t>020001000R</t>
  </si>
  <si>
    <t>Příprava staveniště</t>
  </si>
  <si>
    <t>314711051</t>
  </si>
  <si>
    <t>032103000R</t>
  </si>
  <si>
    <t>Náklady na stavební buňky</t>
  </si>
  <si>
    <t>-373145134</t>
  </si>
  <si>
    <t>Poznámka k položce:_x000d_
Poznámka k položce:_x000d_
- stavební buňka sociální zařízení pro pracovníky</t>
  </si>
  <si>
    <t>032603000R</t>
  </si>
  <si>
    <t>- čištění komunikací průběžné popř. čištění vozidel při výjezdu ze staveniště-</t>
  </si>
  <si>
    <t>974047719</t>
  </si>
  <si>
    <t>034002000</t>
  </si>
  <si>
    <t>Hlavní tituly průvodních činností a nákladů zařízení staveniště zabezpečení staveniště</t>
  </si>
  <si>
    <t>131072</t>
  </si>
  <si>
    <t>292224581</t>
  </si>
  <si>
    <t>034103000R</t>
  </si>
  <si>
    <t>- nezbytné vnitrostaveništní rozvody energie vč. připojení na veřejné sítě</t>
  </si>
  <si>
    <t>435433088</t>
  </si>
  <si>
    <t>Poznámka k položce:_x000d_
Neybztné vnitrostaveništní rozovdy energie</t>
  </si>
  <si>
    <t>034403000R</t>
  </si>
  <si>
    <t>Dopravní značení na staveništi</t>
  </si>
  <si>
    <t>-1649778097</t>
  </si>
  <si>
    <t>034503000R</t>
  </si>
  <si>
    <t>- informační tabule o stavbě_x000d_
- zajištění umístění štítku o povolení stavby a stejnopisu oznámení o zahájení prací oblastnímu instektorátu práce na viditelném místě na vstupu na staveniště</t>
  </si>
  <si>
    <t>702448543</t>
  </si>
  <si>
    <t>039103000R</t>
  </si>
  <si>
    <t>Rozebrání, bourání a odvoz zařízení staveniště</t>
  </si>
  <si>
    <t>611026041</t>
  </si>
  <si>
    <t>039203000R</t>
  </si>
  <si>
    <t>Úprava terénu po zrušení zařízení staveniště</t>
  </si>
  <si>
    <t>-1060461048</t>
  </si>
  <si>
    <t>042503000R</t>
  </si>
  <si>
    <t>- náklady na doplnění plánu BOZP-</t>
  </si>
  <si>
    <t>1309236607</t>
  </si>
  <si>
    <t>049002000</t>
  </si>
  <si>
    <t>Hlavní tituly průvodních činností a nákladů inženýrská činnost ostatní inženýrská činnost</t>
  </si>
  <si>
    <t>887972169</t>
  </si>
  <si>
    <t>075002000R</t>
  </si>
  <si>
    <t>Ochranná pásma</t>
  </si>
  <si>
    <t>2100016934</t>
  </si>
  <si>
    <t xml:space="preserve">Poznámka k položce:_x000d_
Ochranné pásmo inženýrských sítí 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</si>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</sst>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7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40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11211201" TargetMode="External" /><Relationship Id="rId2" Type="http://schemas.openxmlformats.org/officeDocument/2006/relationships/hyperlink" Target="https://podminky.urs.cz/item/CS_URS_2021_02/113107223" TargetMode="External" /><Relationship Id="rId3" Type="http://schemas.openxmlformats.org/officeDocument/2006/relationships/hyperlink" Target="https://podminky.urs.cz/item/CS_URS_2021_02/113154264" TargetMode="External" /><Relationship Id="rId4" Type="http://schemas.openxmlformats.org/officeDocument/2006/relationships/hyperlink" Target="https://podminky.urs.cz/item/CS_URS_2021_02/115001106" TargetMode="External" /><Relationship Id="rId5" Type="http://schemas.openxmlformats.org/officeDocument/2006/relationships/hyperlink" Target="https://podminky.urs.cz/item/CS_URS_2021_02/115101202" TargetMode="External" /><Relationship Id="rId6" Type="http://schemas.openxmlformats.org/officeDocument/2006/relationships/hyperlink" Target="https://podminky.urs.cz/item/CS_URS_2021_02/115101302" TargetMode="External" /><Relationship Id="rId7" Type="http://schemas.openxmlformats.org/officeDocument/2006/relationships/hyperlink" Target="https://podminky.urs.cz/item/CS_URS_2021_02/119001406" TargetMode="External" /><Relationship Id="rId8" Type="http://schemas.openxmlformats.org/officeDocument/2006/relationships/hyperlink" Target="https://podminky.urs.cz/item/CS_URS_2021_02/119001421" TargetMode="External" /><Relationship Id="rId9" Type="http://schemas.openxmlformats.org/officeDocument/2006/relationships/hyperlink" Target="https://podminky.urs.cz/item/CS_URS_2021_02/121151103" TargetMode="External" /><Relationship Id="rId10" Type="http://schemas.openxmlformats.org/officeDocument/2006/relationships/hyperlink" Target="https://podminky.urs.cz/item/CS_URS_2021_02/124353101" TargetMode="External" /><Relationship Id="rId11" Type="http://schemas.openxmlformats.org/officeDocument/2006/relationships/hyperlink" Target="https://podminky.urs.cz/item/CS_URS_2021_02/124353119" TargetMode="External" /><Relationship Id="rId12" Type="http://schemas.openxmlformats.org/officeDocument/2006/relationships/hyperlink" Target="https://podminky.urs.cz/item/CS_URS_2021_02/129001101" TargetMode="External" /><Relationship Id="rId13" Type="http://schemas.openxmlformats.org/officeDocument/2006/relationships/hyperlink" Target="https://podminky.urs.cz/item/CS_URS_2021_02/153112122" TargetMode="External" /><Relationship Id="rId14" Type="http://schemas.openxmlformats.org/officeDocument/2006/relationships/hyperlink" Target="https://podminky.urs.cz/item/CS_URS_2021_02/153113112" TargetMode="External" /><Relationship Id="rId15" Type="http://schemas.openxmlformats.org/officeDocument/2006/relationships/hyperlink" Target="https://podminky.urs.cz/item/CS_URS_2021_02/15920R001" TargetMode="External" /><Relationship Id="rId16" Type="http://schemas.openxmlformats.org/officeDocument/2006/relationships/hyperlink" Target="https://podminky.urs.cz/item/CS_URS_2021_02/162751117" TargetMode="External" /><Relationship Id="rId17" Type="http://schemas.openxmlformats.org/officeDocument/2006/relationships/hyperlink" Target="https://podminky.urs.cz/item/CS_URS_2021_02/162751119" TargetMode="External" /><Relationship Id="rId18" Type="http://schemas.openxmlformats.org/officeDocument/2006/relationships/hyperlink" Target="https://podminky.urs.cz/item/CS_URS_2021_02/171103101" TargetMode="External" /><Relationship Id="rId19" Type="http://schemas.openxmlformats.org/officeDocument/2006/relationships/hyperlink" Target="https://podminky.urs.cz/item/CS_URS_2021_02/58125110" TargetMode="External" /><Relationship Id="rId20" Type="http://schemas.openxmlformats.org/officeDocument/2006/relationships/hyperlink" Target="https://podminky.urs.cz/item/CS_URS_2021_02/171201231" TargetMode="External" /><Relationship Id="rId21" Type="http://schemas.openxmlformats.org/officeDocument/2006/relationships/hyperlink" Target="https://podminky.urs.cz/item/CS_URS_2021_02/174151101" TargetMode="External" /><Relationship Id="rId22" Type="http://schemas.openxmlformats.org/officeDocument/2006/relationships/hyperlink" Target="https://podminky.urs.cz/item/CS_URS_2021_02/58344171" TargetMode="External" /><Relationship Id="rId23" Type="http://schemas.openxmlformats.org/officeDocument/2006/relationships/hyperlink" Target="https://podminky.urs.cz/item/CS_URS_2021_02/181202305" TargetMode="External" /><Relationship Id="rId24" Type="http://schemas.openxmlformats.org/officeDocument/2006/relationships/hyperlink" Target="https://podminky.urs.cz/item/CS_URS_2021_02/181411122" TargetMode="External" /><Relationship Id="rId25" Type="http://schemas.openxmlformats.org/officeDocument/2006/relationships/hyperlink" Target="https://podminky.urs.cz/item/CS_URS_2021_02/005724740" TargetMode="External" /><Relationship Id="rId26" Type="http://schemas.openxmlformats.org/officeDocument/2006/relationships/hyperlink" Target="https://podminky.urs.cz/item/CS_URS_2021_02/182351023" TargetMode="External" /><Relationship Id="rId27" Type="http://schemas.openxmlformats.org/officeDocument/2006/relationships/hyperlink" Target="https://podminky.urs.cz/item/CS_URS_2021_02/211971110" TargetMode="External" /><Relationship Id="rId28" Type="http://schemas.openxmlformats.org/officeDocument/2006/relationships/hyperlink" Target="https://podminky.urs.cz/item/CS_URS_2021_02/69311089" TargetMode="External" /><Relationship Id="rId29" Type="http://schemas.openxmlformats.org/officeDocument/2006/relationships/hyperlink" Target="https://podminky.urs.cz/item/CS_URS_2021_02/212795111" TargetMode="External" /><Relationship Id="rId30" Type="http://schemas.openxmlformats.org/officeDocument/2006/relationships/hyperlink" Target="https://podminky.urs.cz/item/CS_URS_2021_02/274321118" TargetMode="External" /><Relationship Id="rId31" Type="http://schemas.openxmlformats.org/officeDocument/2006/relationships/hyperlink" Target="https://podminky.urs.cz/item/CS_URS_2021_02/274354111" TargetMode="External" /><Relationship Id="rId32" Type="http://schemas.openxmlformats.org/officeDocument/2006/relationships/hyperlink" Target="https://podminky.urs.cz/item/CS_URS_2021_02/274354211" TargetMode="External" /><Relationship Id="rId33" Type="http://schemas.openxmlformats.org/officeDocument/2006/relationships/hyperlink" Target="https://podminky.urs.cz/item/CS_URS_2021_02/274361116" TargetMode="External" /><Relationship Id="rId34" Type="http://schemas.openxmlformats.org/officeDocument/2006/relationships/hyperlink" Target="https://podminky.urs.cz/item/CS_URS_2021_02/317321118" TargetMode="External" /><Relationship Id="rId35" Type="http://schemas.openxmlformats.org/officeDocument/2006/relationships/hyperlink" Target="https://podminky.urs.cz/item/CS_URS_2021_02/317353121" TargetMode="External" /><Relationship Id="rId36" Type="http://schemas.openxmlformats.org/officeDocument/2006/relationships/hyperlink" Target="https://podminky.urs.cz/item/CS_URS_2021_02/317353221" TargetMode="External" /><Relationship Id="rId37" Type="http://schemas.openxmlformats.org/officeDocument/2006/relationships/hyperlink" Target="https://podminky.urs.cz/item/CS_URS_2021_02/317361116" TargetMode="External" /><Relationship Id="rId38" Type="http://schemas.openxmlformats.org/officeDocument/2006/relationships/hyperlink" Target="https://podminky.urs.cz/item/CS_URS_2021_02/334323118" TargetMode="External" /><Relationship Id="rId39" Type="http://schemas.openxmlformats.org/officeDocument/2006/relationships/hyperlink" Target="https://podminky.urs.cz/item/CS_URS_2021_02/334323218" TargetMode="External" /><Relationship Id="rId40" Type="http://schemas.openxmlformats.org/officeDocument/2006/relationships/hyperlink" Target="https://podminky.urs.cz/item/CS_URS_2021_02/334351112" TargetMode="External" /><Relationship Id="rId41" Type="http://schemas.openxmlformats.org/officeDocument/2006/relationships/hyperlink" Target="https://podminky.urs.cz/item/CS_URS_2021_02/334351211" TargetMode="External" /><Relationship Id="rId42" Type="http://schemas.openxmlformats.org/officeDocument/2006/relationships/hyperlink" Target="https://podminky.urs.cz/item/CS_URS_2021_02/334352111" TargetMode="External" /><Relationship Id="rId43" Type="http://schemas.openxmlformats.org/officeDocument/2006/relationships/hyperlink" Target="https://podminky.urs.cz/item/CS_URS_2021_02/334352211" TargetMode="External" /><Relationship Id="rId44" Type="http://schemas.openxmlformats.org/officeDocument/2006/relationships/hyperlink" Target="https://podminky.urs.cz/item/CS_URS_2021_02/334361216" TargetMode="External" /><Relationship Id="rId45" Type="http://schemas.openxmlformats.org/officeDocument/2006/relationships/hyperlink" Target="https://podminky.urs.cz/item/CS_URS_2021_02/334361226" TargetMode="External" /><Relationship Id="rId46" Type="http://schemas.openxmlformats.org/officeDocument/2006/relationships/hyperlink" Target="https://podminky.urs.cz/item/CS_URS_2021_02/388995212" TargetMode="External" /><Relationship Id="rId47" Type="http://schemas.openxmlformats.org/officeDocument/2006/relationships/hyperlink" Target="https://podminky.urs.cz/item/CS_URS_2021_02/273361412" TargetMode="External" /><Relationship Id="rId48" Type="http://schemas.openxmlformats.org/officeDocument/2006/relationships/hyperlink" Target="https://podminky.urs.cz/item/CS_URS_2021_02/421321128" TargetMode="External" /><Relationship Id="rId49" Type="http://schemas.openxmlformats.org/officeDocument/2006/relationships/hyperlink" Target="https://podminky.urs.cz/item/CS_URS_2021_02/421351131" TargetMode="External" /><Relationship Id="rId50" Type="http://schemas.openxmlformats.org/officeDocument/2006/relationships/hyperlink" Target="https://podminky.urs.cz/item/CS_URS_2021_02/421351231" TargetMode="External" /><Relationship Id="rId51" Type="http://schemas.openxmlformats.org/officeDocument/2006/relationships/hyperlink" Target="https://podminky.urs.cz/item/CS_URS_2021_02/421361226" TargetMode="External" /><Relationship Id="rId52" Type="http://schemas.openxmlformats.org/officeDocument/2006/relationships/hyperlink" Target="https://podminky.urs.cz/item/CS_URS_2021_02/421955112" TargetMode="External" /><Relationship Id="rId53" Type="http://schemas.openxmlformats.org/officeDocument/2006/relationships/hyperlink" Target="https://podminky.urs.cz/item/CS_URS_2021_02/421955212" TargetMode="External" /><Relationship Id="rId54" Type="http://schemas.openxmlformats.org/officeDocument/2006/relationships/hyperlink" Target="https://podminky.urs.cz/item/CS_URS_2021_02/451315124" TargetMode="External" /><Relationship Id="rId55" Type="http://schemas.openxmlformats.org/officeDocument/2006/relationships/hyperlink" Target="https://podminky.urs.cz/item/CS_URS_2021_02/451475121" TargetMode="External" /><Relationship Id="rId56" Type="http://schemas.openxmlformats.org/officeDocument/2006/relationships/hyperlink" Target="https://podminky.urs.cz/item/CS_URS_2021_02/451475122" TargetMode="External" /><Relationship Id="rId57" Type="http://schemas.openxmlformats.org/officeDocument/2006/relationships/hyperlink" Target="https://podminky.urs.cz/item/CS_URS_2021_02/451573111" TargetMode="External" /><Relationship Id="rId58" Type="http://schemas.openxmlformats.org/officeDocument/2006/relationships/hyperlink" Target="https://podminky.urs.cz/item/CS_URS_2021_02/451577777" TargetMode="External" /><Relationship Id="rId59" Type="http://schemas.openxmlformats.org/officeDocument/2006/relationships/hyperlink" Target="https://podminky.urs.cz/item/CS_URS_2021_02/457311114" TargetMode="External" /><Relationship Id="rId60" Type="http://schemas.openxmlformats.org/officeDocument/2006/relationships/hyperlink" Target="https://podminky.urs.cz/item/CS_URS_2021_02/465327212" TargetMode="External" /><Relationship Id="rId61" Type="http://schemas.openxmlformats.org/officeDocument/2006/relationships/hyperlink" Target="https://podminky.urs.cz/item/CS_URS_2021_02/58380750" TargetMode="External" /><Relationship Id="rId62" Type="http://schemas.openxmlformats.org/officeDocument/2006/relationships/hyperlink" Target="https://podminky.urs.cz/item/CS_URS_2021_02/564851111" TargetMode="External" /><Relationship Id="rId63" Type="http://schemas.openxmlformats.org/officeDocument/2006/relationships/hyperlink" Target="https://podminky.urs.cz/item/CS_URS_2021_02/565125121" TargetMode="External" /><Relationship Id="rId64" Type="http://schemas.openxmlformats.org/officeDocument/2006/relationships/hyperlink" Target="https://podminky.urs.cz/item/CS_URS_2021_02/569831111" TargetMode="External" /><Relationship Id="rId65" Type="http://schemas.openxmlformats.org/officeDocument/2006/relationships/hyperlink" Target="https://podminky.urs.cz/item/CS_URS_2021_02/573111112" TargetMode="External" /><Relationship Id="rId66" Type="http://schemas.openxmlformats.org/officeDocument/2006/relationships/hyperlink" Target="https://podminky.urs.cz/item/CS_URS_2021_02/573231106" TargetMode="External" /><Relationship Id="rId67" Type="http://schemas.openxmlformats.org/officeDocument/2006/relationships/hyperlink" Target="https://podminky.urs.cz/item/CS_URS_2021_02/577144121" TargetMode="External" /><Relationship Id="rId68" Type="http://schemas.openxmlformats.org/officeDocument/2006/relationships/hyperlink" Target="https://podminky.urs.cz/item/CS_URS_2021_02/578143213" TargetMode="External" /><Relationship Id="rId69" Type="http://schemas.openxmlformats.org/officeDocument/2006/relationships/hyperlink" Target="https://podminky.urs.cz/item/CS_URS_2021_02/113156201" TargetMode="External" /><Relationship Id="rId70" Type="http://schemas.openxmlformats.org/officeDocument/2006/relationships/hyperlink" Target="https://podminky.urs.cz/item/CS_URS_2021_02/911121211" TargetMode="External" /><Relationship Id="rId71" Type="http://schemas.openxmlformats.org/officeDocument/2006/relationships/hyperlink" Target="https://podminky.urs.cz/item/CS_URS_2021_02/911121311" TargetMode="External" /><Relationship Id="rId72" Type="http://schemas.openxmlformats.org/officeDocument/2006/relationships/hyperlink" Target="https://podminky.urs.cz/item/CS_URS_2021_02/919735113" TargetMode="External" /><Relationship Id="rId73" Type="http://schemas.openxmlformats.org/officeDocument/2006/relationships/hyperlink" Target="https://podminky.urs.cz/item/CS_URS_2021_02/931992121" TargetMode="External" /><Relationship Id="rId74" Type="http://schemas.openxmlformats.org/officeDocument/2006/relationships/hyperlink" Target="https://podminky.urs.cz/item/CS_URS_2021_02/931994142" TargetMode="External" /><Relationship Id="rId75" Type="http://schemas.openxmlformats.org/officeDocument/2006/relationships/hyperlink" Target="https://podminky.urs.cz/item/CS_URS_2021_02/936942211" TargetMode="External" /><Relationship Id="rId76" Type="http://schemas.openxmlformats.org/officeDocument/2006/relationships/hyperlink" Target="https://podminky.urs.cz/item/CS_URS_2021_02/962041211" TargetMode="External" /><Relationship Id="rId77" Type="http://schemas.openxmlformats.org/officeDocument/2006/relationships/hyperlink" Target="https://podminky.urs.cz/item/CS_URS_2021_02/963041211" TargetMode="External" /><Relationship Id="rId78" Type="http://schemas.openxmlformats.org/officeDocument/2006/relationships/hyperlink" Target="https://podminky.urs.cz/item/CS_URS_2021_02/963051111" TargetMode="External" /><Relationship Id="rId79" Type="http://schemas.openxmlformats.org/officeDocument/2006/relationships/hyperlink" Target="https://podminky.urs.cz/item/CS_URS_2021_02/966075141" TargetMode="External" /><Relationship Id="rId80" Type="http://schemas.openxmlformats.org/officeDocument/2006/relationships/hyperlink" Target="https://podminky.urs.cz/item/CS_URS_2021_02/985131111" TargetMode="External" /><Relationship Id="rId81" Type="http://schemas.openxmlformats.org/officeDocument/2006/relationships/hyperlink" Target="https://podminky.urs.cz/item/CS_URS_2021_02/997013861" TargetMode="External" /><Relationship Id="rId82" Type="http://schemas.openxmlformats.org/officeDocument/2006/relationships/hyperlink" Target="https://podminky.urs.cz/item/CS_URS_2021_02/997013862" TargetMode="External" /><Relationship Id="rId83" Type="http://schemas.openxmlformats.org/officeDocument/2006/relationships/hyperlink" Target="https://podminky.urs.cz/item/CS_URS_2021_02/997013873" TargetMode="External" /><Relationship Id="rId84" Type="http://schemas.openxmlformats.org/officeDocument/2006/relationships/hyperlink" Target="https://podminky.urs.cz/item/CS_URS_2021_02/997211511" TargetMode="External" /><Relationship Id="rId85" Type="http://schemas.openxmlformats.org/officeDocument/2006/relationships/hyperlink" Target="https://podminky.urs.cz/item/CS_URS_2021_02/997211519" TargetMode="External" /><Relationship Id="rId86" Type="http://schemas.openxmlformats.org/officeDocument/2006/relationships/hyperlink" Target="https://podminky.urs.cz/item/CS_URS_2021_02/997211611" TargetMode="External" /><Relationship Id="rId87" Type="http://schemas.openxmlformats.org/officeDocument/2006/relationships/hyperlink" Target="https://podminky.urs.cz/item/CS_URS_2021_02/997221875" TargetMode="External" /><Relationship Id="rId88" Type="http://schemas.openxmlformats.org/officeDocument/2006/relationships/hyperlink" Target="https://podminky.urs.cz/item/CS_URS_2021_02/998212111" TargetMode="External" /><Relationship Id="rId89" Type="http://schemas.openxmlformats.org/officeDocument/2006/relationships/hyperlink" Target="https://podminky.urs.cz/item/CS_URS_2021_02/711112001" TargetMode="External" /><Relationship Id="rId90" Type="http://schemas.openxmlformats.org/officeDocument/2006/relationships/hyperlink" Target="https://podminky.urs.cz/item/CS_URS_2021_02/111631500" TargetMode="External" /><Relationship Id="rId91" Type="http://schemas.openxmlformats.org/officeDocument/2006/relationships/hyperlink" Target="https://podminky.urs.cz/item/CS_URS_2021_02/711112011" TargetMode="External" /><Relationship Id="rId92" Type="http://schemas.openxmlformats.org/officeDocument/2006/relationships/hyperlink" Target="https://podminky.urs.cz/item/CS_URS_2021_02/11163152" TargetMode="External" /><Relationship Id="rId93" Type="http://schemas.openxmlformats.org/officeDocument/2006/relationships/hyperlink" Target="https://podminky.urs.cz/item/CS_URS_2021_02/711341564" TargetMode="External" /><Relationship Id="rId94" Type="http://schemas.openxmlformats.org/officeDocument/2006/relationships/hyperlink" Target="https://podminky.urs.cz/item/CS_URS_2021_02/62855002" TargetMode="External" /><Relationship Id="rId95" Type="http://schemas.openxmlformats.org/officeDocument/2006/relationships/hyperlink" Target="https://podminky.urs.cz/item/CS_URS_2021_02/711672051" TargetMode="External" /><Relationship Id="rId96" Type="http://schemas.openxmlformats.org/officeDocument/2006/relationships/hyperlink" Target="https://podminky.urs.cz/item/CS_URS_2021_02/28322005" TargetMode="External" /><Relationship Id="rId97" Type="http://schemas.openxmlformats.org/officeDocument/2006/relationships/hyperlink" Target="https://podminky.urs.cz/item/CS_URS_2021_02/998711101" TargetMode="External" /><Relationship Id="rId98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11211201" TargetMode="External" /><Relationship Id="rId2" Type="http://schemas.openxmlformats.org/officeDocument/2006/relationships/hyperlink" Target="https://podminky.urs.cz/item/CS_URS_2021_02/113107324" TargetMode="External" /><Relationship Id="rId3" Type="http://schemas.openxmlformats.org/officeDocument/2006/relationships/hyperlink" Target="https://podminky.urs.cz/item/CS_URS_2021_02/115001106" TargetMode="External" /><Relationship Id="rId4" Type="http://schemas.openxmlformats.org/officeDocument/2006/relationships/hyperlink" Target="https://podminky.urs.cz/item/CS_URS_2021_02/115101202" TargetMode="External" /><Relationship Id="rId5" Type="http://schemas.openxmlformats.org/officeDocument/2006/relationships/hyperlink" Target="https://podminky.urs.cz/item/CS_URS_2021_02/115101302" TargetMode="External" /><Relationship Id="rId6" Type="http://schemas.openxmlformats.org/officeDocument/2006/relationships/hyperlink" Target="https://podminky.urs.cz/item/CS_URS_2021_02/121151103" TargetMode="External" /><Relationship Id="rId7" Type="http://schemas.openxmlformats.org/officeDocument/2006/relationships/hyperlink" Target="https://podminky.urs.cz/item/CS_URS_2021_02/124353100" TargetMode="External" /><Relationship Id="rId8" Type="http://schemas.openxmlformats.org/officeDocument/2006/relationships/hyperlink" Target="https://podminky.urs.cz/item/CS_URS_2021_02/124353119" TargetMode="External" /><Relationship Id="rId9" Type="http://schemas.openxmlformats.org/officeDocument/2006/relationships/hyperlink" Target="https://podminky.urs.cz/item/CS_URS_2021_02/153112122" TargetMode="External" /><Relationship Id="rId10" Type="http://schemas.openxmlformats.org/officeDocument/2006/relationships/hyperlink" Target="https://podminky.urs.cz/item/CS_URS_2021_02/153113112" TargetMode="External" /><Relationship Id="rId11" Type="http://schemas.openxmlformats.org/officeDocument/2006/relationships/hyperlink" Target="https://podminky.urs.cz/item/CS_URS_2021_02/15920R001" TargetMode="External" /><Relationship Id="rId12" Type="http://schemas.openxmlformats.org/officeDocument/2006/relationships/hyperlink" Target="https://podminky.urs.cz/item/CS_URS_2021_02/162751117" TargetMode="External" /><Relationship Id="rId13" Type="http://schemas.openxmlformats.org/officeDocument/2006/relationships/hyperlink" Target="https://podminky.urs.cz/item/CS_URS_2021_02/162751119" TargetMode="External" /><Relationship Id="rId14" Type="http://schemas.openxmlformats.org/officeDocument/2006/relationships/hyperlink" Target="https://podminky.urs.cz/item/CS_URS_2021_02/171103101" TargetMode="External" /><Relationship Id="rId15" Type="http://schemas.openxmlformats.org/officeDocument/2006/relationships/hyperlink" Target="https://podminky.urs.cz/item/CS_URS_2021_02/58125110" TargetMode="External" /><Relationship Id="rId16" Type="http://schemas.openxmlformats.org/officeDocument/2006/relationships/hyperlink" Target="https://podminky.urs.cz/item/CS_URS_2021_02/171201231" TargetMode="External" /><Relationship Id="rId17" Type="http://schemas.openxmlformats.org/officeDocument/2006/relationships/hyperlink" Target="https://podminky.urs.cz/item/CS_URS_2021_02/174151101" TargetMode="External" /><Relationship Id="rId18" Type="http://schemas.openxmlformats.org/officeDocument/2006/relationships/hyperlink" Target="https://podminky.urs.cz/item/CS_URS_2021_02/58344171" TargetMode="External" /><Relationship Id="rId19" Type="http://schemas.openxmlformats.org/officeDocument/2006/relationships/hyperlink" Target="https://podminky.urs.cz/item/CS_URS_2021_02/181202305" TargetMode="External" /><Relationship Id="rId20" Type="http://schemas.openxmlformats.org/officeDocument/2006/relationships/hyperlink" Target="https://podminky.urs.cz/item/CS_URS_2021_02/181411122" TargetMode="External" /><Relationship Id="rId21" Type="http://schemas.openxmlformats.org/officeDocument/2006/relationships/hyperlink" Target="https://podminky.urs.cz/item/CS_URS_2021_02/005724740" TargetMode="External" /><Relationship Id="rId22" Type="http://schemas.openxmlformats.org/officeDocument/2006/relationships/hyperlink" Target="https://podminky.urs.cz/item/CS_URS_2021_02/182351023" TargetMode="External" /><Relationship Id="rId23" Type="http://schemas.openxmlformats.org/officeDocument/2006/relationships/hyperlink" Target="https://podminky.urs.cz/item/CS_URS_2021_02/211971110" TargetMode="External" /><Relationship Id="rId24" Type="http://schemas.openxmlformats.org/officeDocument/2006/relationships/hyperlink" Target="https://podminky.urs.cz/item/CS_URS_2021_02/69311089" TargetMode="External" /><Relationship Id="rId25" Type="http://schemas.openxmlformats.org/officeDocument/2006/relationships/hyperlink" Target="https://podminky.urs.cz/item/CS_URS_2021_02/212795111" TargetMode="External" /><Relationship Id="rId26" Type="http://schemas.openxmlformats.org/officeDocument/2006/relationships/hyperlink" Target="https://podminky.urs.cz/item/CS_URS_2021_02/274321118" TargetMode="External" /><Relationship Id="rId27" Type="http://schemas.openxmlformats.org/officeDocument/2006/relationships/hyperlink" Target="https://podminky.urs.cz/item/CS_URS_2021_02/274354111" TargetMode="External" /><Relationship Id="rId28" Type="http://schemas.openxmlformats.org/officeDocument/2006/relationships/hyperlink" Target="https://podminky.urs.cz/item/CS_URS_2021_02/274354211" TargetMode="External" /><Relationship Id="rId29" Type="http://schemas.openxmlformats.org/officeDocument/2006/relationships/hyperlink" Target="https://podminky.urs.cz/item/CS_URS_2021_02/274361116" TargetMode="External" /><Relationship Id="rId30" Type="http://schemas.openxmlformats.org/officeDocument/2006/relationships/hyperlink" Target="https://podminky.urs.cz/item/CS_URS_2021_02/317321118" TargetMode="External" /><Relationship Id="rId31" Type="http://schemas.openxmlformats.org/officeDocument/2006/relationships/hyperlink" Target="https://podminky.urs.cz/item/CS_URS_2021_02/317353121" TargetMode="External" /><Relationship Id="rId32" Type="http://schemas.openxmlformats.org/officeDocument/2006/relationships/hyperlink" Target="https://podminky.urs.cz/item/CS_URS_2021_02/317353221" TargetMode="External" /><Relationship Id="rId33" Type="http://schemas.openxmlformats.org/officeDocument/2006/relationships/hyperlink" Target="https://podminky.urs.cz/item/CS_URS_2021_02/317361116" TargetMode="External" /><Relationship Id="rId34" Type="http://schemas.openxmlformats.org/officeDocument/2006/relationships/hyperlink" Target="https://podminky.urs.cz/item/CS_URS_2021_02/334323118" TargetMode="External" /><Relationship Id="rId35" Type="http://schemas.openxmlformats.org/officeDocument/2006/relationships/hyperlink" Target="https://podminky.urs.cz/item/CS_URS_2021_02/334351112" TargetMode="External" /><Relationship Id="rId36" Type="http://schemas.openxmlformats.org/officeDocument/2006/relationships/hyperlink" Target="https://podminky.urs.cz/item/CS_URS_2021_02/334351211" TargetMode="External" /><Relationship Id="rId37" Type="http://schemas.openxmlformats.org/officeDocument/2006/relationships/hyperlink" Target="https://podminky.urs.cz/item/CS_URS_2021_02/334361216" TargetMode="External" /><Relationship Id="rId38" Type="http://schemas.openxmlformats.org/officeDocument/2006/relationships/hyperlink" Target="https://podminky.urs.cz/item/CS_URS_2021_02/421321128" TargetMode="External" /><Relationship Id="rId39" Type="http://schemas.openxmlformats.org/officeDocument/2006/relationships/hyperlink" Target="https://podminky.urs.cz/item/CS_URS_2021_02/421351131" TargetMode="External" /><Relationship Id="rId40" Type="http://schemas.openxmlformats.org/officeDocument/2006/relationships/hyperlink" Target="https://podminky.urs.cz/item/CS_URS_2021_02/421351231" TargetMode="External" /><Relationship Id="rId41" Type="http://schemas.openxmlformats.org/officeDocument/2006/relationships/hyperlink" Target="https://podminky.urs.cz/item/CS_URS_2021_02/421361226" TargetMode="External" /><Relationship Id="rId42" Type="http://schemas.openxmlformats.org/officeDocument/2006/relationships/hyperlink" Target="https://podminky.urs.cz/item/CS_URS_2021_02/421955112" TargetMode="External" /><Relationship Id="rId43" Type="http://schemas.openxmlformats.org/officeDocument/2006/relationships/hyperlink" Target="https://podminky.urs.cz/item/CS_URS_2021_02/421955212" TargetMode="External" /><Relationship Id="rId44" Type="http://schemas.openxmlformats.org/officeDocument/2006/relationships/hyperlink" Target="https://podminky.urs.cz/item/CS_URS_2021_02/451315124" TargetMode="External" /><Relationship Id="rId45" Type="http://schemas.openxmlformats.org/officeDocument/2006/relationships/hyperlink" Target="https://podminky.urs.cz/item/CS_URS_2021_02/451475121" TargetMode="External" /><Relationship Id="rId46" Type="http://schemas.openxmlformats.org/officeDocument/2006/relationships/hyperlink" Target="https://podminky.urs.cz/item/CS_URS_2021_02/451475122" TargetMode="External" /><Relationship Id="rId47" Type="http://schemas.openxmlformats.org/officeDocument/2006/relationships/hyperlink" Target="https://podminky.urs.cz/item/CS_URS_2021_02/451573111" TargetMode="External" /><Relationship Id="rId48" Type="http://schemas.openxmlformats.org/officeDocument/2006/relationships/hyperlink" Target="https://podminky.urs.cz/item/CS_URS_2021_02/457311114" TargetMode="External" /><Relationship Id="rId49" Type="http://schemas.openxmlformats.org/officeDocument/2006/relationships/hyperlink" Target="https://podminky.urs.cz/item/CS_URS_2021_02/564831111" TargetMode="External" /><Relationship Id="rId50" Type="http://schemas.openxmlformats.org/officeDocument/2006/relationships/hyperlink" Target="https://podminky.urs.cz/item/CS_URS_2021_02/564851111" TargetMode="External" /><Relationship Id="rId51" Type="http://schemas.openxmlformats.org/officeDocument/2006/relationships/hyperlink" Target="https://podminky.urs.cz/item/CS_URS_2021_02/573461113" TargetMode="External" /><Relationship Id="rId52" Type="http://schemas.openxmlformats.org/officeDocument/2006/relationships/hyperlink" Target="https://podminky.urs.cz/item/CS_URS_2021_02/574381112" TargetMode="External" /><Relationship Id="rId53" Type="http://schemas.openxmlformats.org/officeDocument/2006/relationships/hyperlink" Target="https://podminky.urs.cz/item/CS_URS_2021_02/113156201" TargetMode="External" /><Relationship Id="rId54" Type="http://schemas.openxmlformats.org/officeDocument/2006/relationships/hyperlink" Target="https://podminky.urs.cz/item/CS_URS_2021_02/911121211" TargetMode="External" /><Relationship Id="rId55" Type="http://schemas.openxmlformats.org/officeDocument/2006/relationships/hyperlink" Target="https://podminky.urs.cz/item/CS_URS_2021_02/911121311" TargetMode="External" /><Relationship Id="rId56" Type="http://schemas.openxmlformats.org/officeDocument/2006/relationships/hyperlink" Target="https://podminky.urs.cz/item/CS_URS_2021_02/936942211" TargetMode="External" /><Relationship Id="rId57" Type="http://schemas.openxmlformats.org/officeDocument/2006/relationships/hyperlink" Target="https://podminky.urs.cz/item/CS_URS_2021_02/962041211" TargetMode="External" /><Relationship Id="rId58" Type="http://schemas.openxmlformats.org/officeDocument/2006/relationships/hyperlink" Target="https://podminky.urs.cz/item/CS_URS_2021_02/963051111" TargetMode="External" /><Relationship Id="rId59" Type="http://schemas.openxmlformats.org/officeDocument/2006/relationships/hyperlink" Target="https://podminky.urs.cz/item/CS_URS_2021_02/963071112" TargetMode="External" /><Relationship Id="rId60" Type="http://schemas.openxmlformats.org/officeDocument/2006/relationships/hyperlink" Target="https://podminky.urs.cz/item/CS_URS_2021_02/985131111" TargetMode="External" /><Relationship Id="rId61" Type="http://schemas.openxmlformats.org/officeDocument/2006/relationships/hyperlink" Target="https://podminky.urs.cz/item/CS_URS_2021_02/997013862" TargetMode="External" /><Relationship Id="rId62" Type="http://schemas.openxmlformats.org/officeDocument/2006/relationships/hyperlink" Target="https://podminky.urs.cz/item/CS_URS_2021_02/997013873" TargetMode="External" /><Relationship Id="rId63" Type="http://schemas.openxmlformats.org/officeDocument/2006/relationships/hyperlink" Target="https://podminky.urs.cz/item/CS_URS_2021_02/997211511" TargetMode="External" /><Relationship Id="rId64" Type="http://schemas.openxmlformats.org/officeDocument/2006/relationships/hyperlink" Target="https://podminky.urs.cz/item/CS_URS_2021_02/997211519" TargetMode="External" /><Relationship Id="rId65" Type="http://schemas.openxmlformats.org/officeDocument/2006/relationships/hyperlink" Target="https://podminky.urs.cz/item/CS_URS_2021_02/997211521" TargetMode="External" /><Relationship Id="rId66" Type="http://schemas.openxmlformats.org/officeDocument/2006/relationships/hyperlink" Target="https://podminky.urs.cz/item/CS_URS_2021_02/997211529" TargetMode="External" /><Relationship Id="rId67" Type="http://schemas.openxmlformats.org/officeDocument/2006/relationships/hyperlink" Target="https://podminky.urs.cz/item/CS_URS_2021_02/997211611" TargetMode="External" /><Relationship Id="rId68" Type="http://schemas.openxmlformats.org/officeDocument/2006/relationships/hyperlink" Target="https://podminky.urs.cz/item/CS_URS_2021_02/998212111" TargetMode="External" /><Relationship Id="rId69" Type="http://schemas.openxmlformats.org/officeDocument/2006/relationships/hyperlink" Target="https://podminky.urs.cz/item/CS_URS_2021_02/711112001" TargetMode="External" /><Relationship Id="rId70" Type="http://schemas.openxmlformats.org/officeDocument/2006/relationships/hyperlink" Target="https://podminky.urs.cz/item/CS_URS_2021_02/111631500" TargetMode="External" /><Relationship Id="rId71" Type="http://schemas.openxmlformats.org/officeDocument/2006/relationships/hyperlink" Target="https://podminky.urs.cz/item/CS_URS_2021_02/711112011" TargetMode="External" /><Relationship Id="rId72" Type="http://schemas.openxmlformats.org/officeDocument/2006/relationships/hyperlink" Target="https://podminky.urs.cz/item/CS_URS_2021_02/11163152" TargetMode="External" /><Relationship Id="rId73" Type="http://schemas.openxmlformats.org/officeDocument/2006/relationships/hyperlink" Target="https://podminky.urs.cz/item/CS_URS_2021_02/711341564" TargetMode="External" /><Relationship Id="rId74" Type="http://schemas.openxmlformats.org/officeDocument/2006/relationships/hyperlink" Target="https://podminky.urs.cz/item/CS_URS_2021_02/62855002" TargetMode="External" /><Relationship Id="rId75" Type="http://schemas.openxmlformats.org/officeDocument/2006/relationships/hyperlink" Target="https://podminky.urs.cz/item/CS_URS_2021_02/711672051" TargetMode="External" /><Relationship Id="rId76" Type="http://schemas.openxmlformats.org/officeDocument/2006/relationships/hyperlink" Target="https://podminky.urs.cz/item/CS_URS_2021_02/28322005" TargetMode="External" /><Relationship Id="rId77" Type="http://schemas.openxmlformats.org/officeDocument/2006/relationships/hyperlink" Target="https://podminky.urs.cz/item/CS_URS_2021_02/998711101" TargetMode="External" /><Relationship Id="rId78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74101101" TargetMode="External" /><Relationship Id="rId2" Type="http://schemas.openxmlformats.org/officeDocument/2006/relationships/hyperlink" Target="https://podminky.urs.cz/item/CS_URS_2021_02/452471101" TargetMode="External" /><Relationship Id="rId3" Type="http://schemas.openxmlformats.org/officeDocument/2006/relationships/hyperlink" Target="https://podminky.urs.cz/item/CS_URS_2021_02/451315115" TargetMode="External" /><Relationship Id="rId4" Type="http://schemas.openxmlformats.org/officeDocument/2006/relationships/hyperlink" Target="https://podminky.urs.cz/item/CS_URS_2021_02/274321118" TargetMode="External" /><Relationship Id="rId5" Type="http://schemas.openxmlformats.org/officeDocument/2006/relationships/hyperlink" Target="https://podminky.urs.cz/item/CS_URS_2021_02/274354111" TargetMode="External" /><Relationship Id="rId6" Type="http://schemas.openxmlformats.org/officeDocument/2006/relationships/hyperlink" Target="https://podminky.urs.cz/item/CS_URS_2021_02/274354211" TargetMode="External" /><Relationship Id="rId7" Type="http://schemas.openxmlformats.org/officeDocument/2006/relationships/hyperlink" Target="https://podminky.urs.cz/item/CS_URS_2021_02/312351911" TargetMode="External" /><Relationship Id="rId8" Type="http://schemas.openxmlformats.org/officeDocument/2006/relationships/hyperlink" Target="https://podminky.urs.cz/item/CS_URS_2021_02/274361116" TargetMode="External" /><Relationship Id="rId9" Type="http://schemas.openxmlformats.org/officeDocument/2006/relationships/hyperlink" Target="https://podminky.urs.cz/item/CS_URS_2021_02/274361411" TargetMode="External" /><Relationship Id="rId10" Type="http://schemas.openxmlformats.org/officeDocument/2006/relationships/hyperlink" Target="https://podminky.urs.cz/item/CS_URS_2021_02/389381119" TargetMode="External" /><Relationship Id="rId11" Type="http://schemas.openxmlformats.org/officeDocument/2006/relationships/hyperlink" Target="https://podminky.urs.cz/item/CS_URS_2021_02/423131143" TargetMode="External" /><Relationship Id="rId12" Type="http://schemas.openxmlformats.org/officeDocument/2006/relationships/hyperlink" Target="https://podminky.urs.cz/item/CS_URS_2021_02/423131191" TargetMode="External" /><Relationship Id="rId13" Type="http://schemas.openxmlformats.org/officeDocument/2006/relationships/hyperlink" Target="https://podminky.urs.cz/item/CS_URS_2021_02/936172126" TargetMode="External" /><Relationship Id="rId14" Type="http://schemas.openxmlformats.org/officeDocument/2006/relationships/hyperlink" Target="https://podminky.urs.cz/item/CS_URS_2021_02/953961115" TargetMode="External" /><Relationship Id="rId15" Type="http://schemas.openxmlformats.org/officeDocument/2006/relationships/hyperlink" Target="https://podminky.urs.cz/item/CS_URS_2021_02/953961121" TargetMode="External" /><Relationship Id="rId16" Type="http://schemas.openxmlformats.org/officeDocument/2006/relationships/hyperlink" Target="https://podminky.urs.cz/item/CS_URS_2021_02/953965141" TargetMode="External" /><Relationship Id="rId17" Type="http://schemas.openxmlformats.org/officeDocument/2006/relationships/hyperlink" Target="https://podminky.urs.cz/item/CS_URS_2021_02/949101112" TargetMode="External" /><Relationship Id="rId18" Type="http://schemas.openxmlformats.org/officeDocument/2006/relationships/hyperlink" Target="https://podminky.urs.cz/item/CS_URS_2021_02/963051111" TargetMode="External" /><Relationship Id="rId19" Type="http://schemas.openxmlformats.org/officeDocument/2006/relationships/hyperlink" Target="https://podminky.urs.cz/item/CS_URS_2021_02/966075141" TargetMode="External" /><Relationship Id="rId20" Type="http://schemas.openxmlformats.org/officeDocument/2006/relationships/hyperlink" Target="https://podminky.urs.cz/item/CS_URS_2021_02/992114153" TargetMode="External" /><Relationship Id="rId21" Type="http://schemas.openxmlformats.org/officeDocument/2006/relationships/hyperlink" Target="https://podminky.urs.cz/item/CS_URS_2021_02/992114193" TargetMode="External" /><Relationship Id="rId22" Type="http://schemas.openxmlformats.org/officeDocument/2006/relationships/hyperlink" Target="https://podminky.urs.cz/item/CS_URS_2021_02/997211111" TargetMode="External" /><Relationship Id="rId23" Type="http://schemas.openxmlformats.org/officeDocument/2006/relationships/hyperlink" Target="https://podminky.urs.cz/item/CS_URS_2021_02/997211511" TargetMode="External" /><Relationship Id="rId24" Type="http://schemas.openxmlformats.org/officeDocument/2006/relationships/hyperlink" Target="https://podminky.urs.cz/item/CS_URS_2021_02/997211519" TargetMode="External" /><Relationship Id="rId25" Type="http://schemas.openxmlformats.org/officeDocument/2006/relationships/hyperlink" Target="https://podminky.urs.cz/item/CS_URS_2021_02/997211611" TargetMode="External" /><Relationship Id="rId26" Type="http://schemas.openxmlformats.org/officeDocument/2006/relationships/hyperlink" Target="https://podminky.urs.cz/item/CS_URS_2021_02/998212111" TargetMode="External" /><Relationship Id="rId27" Type="http://schemas.openxmlformats.org/officeDocument/2006/relationships/hyperlink" Target="https://podminky.urs.cz/item/CS_URS_2021_02/998214111" TargetMode="External" /><Relationship Id="rId28" Type="http://schemas.openxmlformats.org/officeDocument/2006/relationships/hyperlink" Target="https://podminky.urs.cz/item/CS_URS_2021_02/762083122" TargetMode="External" /><Relationship Id="rId29" Type="http://schemas.openxmlformats.org/officeDocument/2006/relationships/hyperlink" Target="https://podminky.urs.cz/item/CS_URS_2021_02/762132135" TargetMode="External" /><Relationship Id="rId30" Type="http://schemas.openxmlformats.org/officeDocument/2006/relationships/hyperlink" Target="https://podminky.urs.cz/item/CS_URS_2021_02/998762101" TargetMode="External" /><Relationship Id="rId31" Type="http://schemas.openxmlformats.org/officeDocument/2006/relationships/hyperlink" Target="https://podminky.urs.cz/item/CS_URS_2021_02/783218111" TargetMode="External" /><Relationship Id="rId32" Type="http://schemas.openxmlformats.org/officeDocument/2006/relationships/hyperlink" Target="https://podminky.urs.cz/item/CS_URS_2021_02/783218211" TargetMode="External" /><Relationship Id="rId33" Type="http://schemas.openxmlformats.org/officeDocument/2006/relationships/hyperlink" Target="https://podminky.urs.cz/item/CS_URS_2021_02/783314101" TargetMode="External" /><Relationship Id="rId34" Type="http://schemas.openxmlformats.org/officeDocument/2006/relationships/hyperlink" Target="https://podminky.urs.cz/item/CS_URS_2021_02/783317101" TargetMode="External" /><Relationship Id="rId35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74101101" TargetMode="External" /><Relationship Id="rId2" Type="http://schemas.openxmlformats.org/officeDocument/2006/relationships/hyperlink" Target="https://podminky.urs.cz/item/CS_URS_2021_02/451315115" TargetMode="External" /><Relationship Id="rId3" Type="http://schemas.openxmlformats.org/officeDocument/2006/relationships/hyperlink" Target="https://podminky.urs.cz/item/CS_URS_2021_02/274321118" TargetMode="External" /><Relationship Id="rId4" Type="http://schemas.openxmlformats.org/officeDocument/2006/relationships/hyperlink" Target="https://podminky.urs.cz/item/CS_URS_2021_02/274354111" TargetMode="External" /><Relationship Id="rId5" Type="http://schemas.openxmlformats.org/officeDocument/2006/relationships/hyperlink" Target="https://podminky.urs.cz/item/CS_URS_2021_02/274354211" TargetMode="External" /><Relationship Id="rId6" Type="http://schemas.openxmlformats.org/officeDocument/2006/relationships/hyperlink" Target="https://podminky.urs.cz/item/CS_URS_2021_02/312351911" TargetMode="External" /><Relationship Id="rId7" Type="http://schemas.openxmlformats.org/officeDocument/2006/relationships/hyperlink" Target="https://podminky.urs.cz/item/CS_URS_2021_02/274361116" TargetMode="External" /><Relationship Id="rId8" Type="http://schemas.openxmlformats.org/officeDocument/2006/relationships/hyperlink" Target="https://podminky.urs.cz/item/CS_URS_2021_02/274361412" TargetMode="External" /><Relationship Id="rId9" Type="http://schemas.openxmlformats.org/officeDocument/2006/relationships/hyperlink" Target="https://podminky.urs.cz/item/CS_URS_2021_02/998212111" TargetMode="External" /><Relationship Id="rId10" Type="http://schemas.openxmlformats.org/officeDocument/2006/relationships/hyperlink" Target="https://podminky.urs.cz/item/CS_URS_2021_02/998212111" TargetMode="External" /><Relationship Id="rId11" Type="http://schemas.openxmlformats.org/officeDocument/2006/relationships/hyperlink" Target="https://podminky.urs.cz/item/CS_URS_2021_02/423176211" TargetMode="External" /><Relationship Id="rId12" Type="http://schemas.openxmlformats.org/officeDocument/2006/relationships/hyperlink" Target="https://podminky.urs.cz/item/CS_URS_2021_02/936172126" TargetMode="External" /><Relationship Id="rId13" Type="http://schemas.openxmlformats.org/officeDocument/2006/relationships/hyperlink" Target="https://podminky.urs.cz/item/CS_URS_2021_02/452471101" TargetMode="External" /><Relationship Id="rId14" Type="http://schemas.openxmlformats.org/officeDocument/2006/relationships/hyperlink" Target="https://podminky.urs.cz/item/CS_URS_2021_02/452471102" TargetMode="External" /><Relationship Id="rId15" Type="http://schemas.openxmlformats.org/officeDocument/2006/relationships/hyperlink" Target="https://podminky.urs.cz/item/CS_URS_2021_02/953961116" TargetMode="External" /><Relationship Id="rId16" Type="http://schemas.openxmlformats.org/officeDocument/2006/relationships/hyperlink" Target="https://podminky.urs.cz/item/CS_URS_2021_02/953965141" TargetMode="External" /><Relationship Id="rId17" Type="http://schemas.openxmlformats.org/officeDocument/2006/relationships/hyperlink" Target="https://podminky.urs.cz/item/CS_URS_2021_02/949101112" TargetMode="External" /><Relationship Id="rId18" Type="http://schemas.openxmlformats.org/officeDocument/2006/relationships/hyperlink" Target="https://podminky.urs.cz/item/CS_URS_2021_02/998214111" TargetMode="External" /><Relationship Id="rId19" Type="http://schemas.openxmlformats.org/officeDocument/2006/relationships/hyperlink" Target="https://podminky.urs.cz/item/CS_URS_2021_02/762083122" TargetMode="External" /><Relationship Id="rId20" Type="http://schemas.openxmlformats.org/officeDocument/2006/relationships/hyperlink" Target="https://podminky.urs.cz/item/CS_URS_2021_02/762132135" TargetMode="External" /><Relationship Id="rId21" Type="http://schemas.openxmlformats.org/officeDocument/2006/relationships/hyperlink" Target="https://podminky.urs.cz/item/CS_URS_2021_02/421953321" TargetMode="External" /><Relationship Id="rId22" Type="http://schemas.openxmlformats.org/officeDocument/2006/relationships/hyperlink" Target="https://podminky.urs.cz/item/CS_URS_2021_02/60556102" TargetMode="External" /><Relationship Id="rId23" Type="http://schemas.openxmlformats.org/officeDocument/2006/relationships/hyperlink" Target="https://podminky.urs.cz/item/CS_URS_2021_02/998762101" TargetMode="External" /><Relationship Id="rId24" Type="http://schemas.openxmlformats.org/officeDocument/2006/relationships/hyperlink" Target="https://podminky.urs.cz/item/CS_URS_2021_02/783218111" TargetMode="External" /><Relationship Id="rId25" Type="http://schemas.openxmlformats.org/officeDocument/2006/relationships/hyperlink" Target="https://podminky.urs.cz/item/CS_URS_2021_02/783218211" TargetMode="External" /><Relationship Id="rId26" Type="http://schemas.openxmlformats.org/officeDocument/2006/relationships/hyperlink" Target="https://podminky.urs.cz/item/CS_URS_2021_02/783314101" TargetMode="External" /><Relationship Id="rId27" Type="http://schemas.openxmlformats.org/officeDocument/2006/relationships/hyperlink" Target="https://podminky.urs.cz/item/CS_URS_2021_02/783317101" TargetMode="External" /><Relationship Id="rId28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74101101" TargetMode="External" /><Relationship Id="rId2" Type="http://schemas.openxmlformats.org/officeDocument/2006/relationships/hyperlink" Target="https://podminky.urs.cz/item/CS_URS_2021_02/451315115" TargetMode="External" /><Relationship Id="rId3" Type="http://schemas.openxmlformats.org/officeDocument/2006/relationships/hyperlink" Target="https://podminky.urs.cz/item/CS_URS_2021_02/274321118" TargetMode="External" /><Relationship Id="rId4" Type="http://schemas.openxmlformats.org/officeDocument/2006/relationships/hyperlink" Target="https://podminky.urs.cz/item/CS_URS_2021_02/274354111" TargetMode="External" /><Relationship Id="rId5" Type="http://schemas.openxmlformats.org/officeDocument/2006/relationships/hyperlink" Target="https://podminky.urs.cz/item/CS_URS_2021_02/274354211" TargetMode="External" /><Relationship Id="rId6" Type="http://schemas.openxmlformats.org/officeDocument/2006/relationships/hyperlink" Target="https://podminky.urs.cz/item/CS_URS_2021_02/312351911" TargetMode="External" /><Relationship Id="rId7" Type="http://schemas.openxmlformats.org/officeDocument/2006/relationships/hyperlink" Target="https://podminky.urs.cz/item/CS_URS_2021_02/274361116" TargetMode="External" /><Relationship Id="rId8" Type="http://schemas.openxmlformats.org/officeDocument/2006/relationships/hyperlink" Target="https://podminky.urs.cz/item/CS_URS_2021_02/274361411" TargetMode="External" /><Relationship Id="rId9" Type="http://schemas.openxmlformats.org/officeDocument/2006/relationships/hyperlink" Target="https://podminky.urs.cz/item/CS_URS_2021_02/423176211" TargetMode="External" /><Relationship Id="rId10" Type="http://schemas.openxmlformats.org/officeDocument/2006/relationships/hyperlink" Target="https://podminky.urs.cz/item/CS_URS_2021_02/936172126" TargetMode="External" /><Relationship Id="rId11" Type="http://schemas.openxmlformats.org/officeDocument/2006/relationships/hyperlink" Target="https://podminky.urs.cz/item/CS_URS_2021_02/452471101" TargetMode="External" /><Relationship Id="rId12" Type="http://schemas.openxmlformats.org/officeDocument/2006/relationships/hyperlink" Target="https://podminky.urs.cz/item/CS_URS_2021_02/452471102" TargetMode="External" /><Relationship Id="rId13" Type="http://schemas.openxmlformats.org/officeDocument/2006/relationships/hyperlink" Target="https://podminky.urs.cz/item/CS_URS_2021_02/949101112" TargetMode="External" /><Relationship Id="rId14" Type="http://schemas.openxmlformats.org/officeDocument/2006/relationships/hyperlink" Target="https://podminky.urs.cz/item/CS_URS_2021_02/953961116" TargetMode="External" /><Relationship Id="rId15" Type="http://schemas.openxmlformats.org/officeDocument/2006/relationships/hyperlink" Target="https://podminky.urs.cz/item/CS_URS_2021_02/953965151" TargetMode="External" /><Relationship Id="rId16" Type="http://schemas.openxmlformats.org/officeDocument/2006/relationships/hyperlink" Target="https://podminky.urs.cz/item/CS_URS_2021_02/992114153" TargetMode="External" /><Relationship Id="rId17" Type="http://schemas.openxmlformats.org/officeDocument/2006/relationships/hyperlink" Target="https://podminky.urs.cz/item/CS_URS_2021_02/992114193" TargetMode="External" /><Relationship Id="rId18" Type="http://schemas.openxmlformats.org/officeDocument/2006/relationships/hyperlink" Target="https://podminky.urs.cz/item/CS_URS_2021_02/998214111" TargetMode="External" /><Relationship Id="rId19" Type="http://schemas.openxmlformats.org/officeDocument/2006/relationships/hyperlink" Target="https://podminky.urs.cz/item/CS_URS_2021_02/762083122" TargetMode="External" /><Relationship Id="rId20" Type="http://schemas.openxmlformats.org/officeDocument/2006/relationships/hyperlink" Target="https://podminky.urs.cz/item/CS_URS_2021_02/762132135" TargetMode="External" /><Relationship Id="rId21" Type="http://schemas.openxmlformats.org/officeDocument/2006/relationships/hyperlink" Target="https://podminky.urs.cz/item/CS_URS_2021_02/998762101" TargetMode="External" /><Relationship Id="rId22" Type="http://schemas.openxmlformats.org/officeDocument/2006/relationships/hyperlink" Target="https://podminky.urs.cz/item/CS_URS_2021_02/783218111" TargetMode="External" /><Relationship Id="rId23" Type="http://schemas.openxmlformats.org/officeDocument/2006/relationships/hyperlink" Target="https://podminky.urs.cz/item/CS_URS_2021_02/783218211" TargetMode="External" /><Relationship Id="rId24" Type="http://schemas.openxmlformats.org/officeDocument/2006/relationships/hyperlink" Target="https://podminky.urs.cz/item/CS_URS_2021_02/783314101" TargetMode="External" /><Relationship Id="rId25" Type="http://schemas.openxmlformats.org/officeDocument/2006/relationships/hyperlink" Target="https://podminky.urs.cz/item/CS_URS_2021_02/783317101" TargetMode="External" /><Relationship Id="rId26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27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29</v>
      </c>
      <c r="AL11" s="24"/>
      <c r="AM11" s="24"/>
      <c r="AN11" s="29" t="s">
        <v>30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31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32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32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29</v>
      </c>
      <c r="AL14" s="24"/>
      <c r="AM14" s="24"/>
      <c r="AN14" s="36" t="s">
        <v>32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33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34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35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29</v>
      </c>
      <c r="AL17" s="24"/>
      <c r="AM17" s="24"/>
      <c r="AN17" s="29" t="s">
        <v>36</v>
      </c>
      <c r="AO17" s="24"/>
      <c r="AP17" s="24"/>
      <c r="AQ17" s="24"/>
      <c r="AR17" s="22"/>
      <c r="BE17" s="33"/>
      <c r="BS17" s="19" t="s">
        <v>37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38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34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35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29</v>
      </c>
      <c r="AL20" s="24"/>
      <c r="AM20" s="24"/>
      <c r="AN20" s="29" t="s">
        <v>36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39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95.25" customHeight="1">
      <c r="B23" s="23"/>
      <c r="C23" s="24"/>
      <c r="D23" s="24"/>
      <c r="E23" s="38" t="s">
        <v>40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41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42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43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44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45</v>
      </c>
      <c r="E29" s="49"/>
      <c r="F29" s="34" t="s">
        <v>46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47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48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49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50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51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52</v>
      </c>
      <c r="U35" s="56"/>
      <c r="V35" s="56"/>
      <c r="W35" s="56"/>
      <c r="X35" s="58" t="s">
        <v>53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54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4470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Revitalizace Švarcavy - 1.část - Mosty a lávky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Přelouč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15. 6. 2022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25.6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Město Přelouč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33</v>
      </c>
      <c r="AJ49" s="42"/>
      <c r="AK49" s="42"/>
      <c r="AL49" s="42"/>
      <c r="AM49" s="75" t="str">
        <f>IF(E17="","",E17)</f>
        <v>Vodohospodářský rozvoj a výstavba a.s.</v>
      </c>
      <c r="AN49" s="66"/>
      <c r="AO49" s="66"/>
      <c r="AP49" s="66"/>
      <c r="AQ49" s="42"/>
      <c r="AR49" s="46"/>
      <c r="AS49" s="76" t="s">
        <v>55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25.65" customHeight="1">
      <c r="A50" s="40"/>
      <c r="B50" s="41"/>
      <c r="C50" s="34" t="s">
        <v>31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38</v>
      </c>
      <c r="AJ50" s="42"/>
      <c r="AK50" s="42"/>
      <c r="AL50" s="42"/>
      <c r="AM50" s="75" t="str">
        <f>IF(E20="","",E20)</f>
        <v>Vodohospodářský rozvoj a výstavba a.s.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56</v>
      </c>
      <c r="D52" s="89"/>
      <c r="E52" s="89"/>
      <c r="F52" s="89"/>
      <c r="G52" s="89"/>
      <c r="H52" s="90"/>
      <c r="I52" s="91" t="s">
        <v>57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58</v>
      </c>
      <c r="AH52" s="89"/>
      <c r="AI52" s="89"/>
      <c r="AJ52" s="89"/>
      <c r="AK52" s="89"/>
      <c r="AL52" s="89"/>
      <c r="AM52" s="89"/>
      <c r="AN52" s="91" t="s">
        <v>59</v>
      </c>
      <c r="AO52" s="89"/>
      <c r="AP52" s="89"/>
      <c r="AQ52" s="93" t="s">
        <v>60</v>
      </c>
      <c r="AR52" s="46"/>
      <c r="AS52" s="94" t="s">
        <v>61</v>
      </c>
      <c r="AT52" s="95" t="s">
        <v>62</v>
      </c>
      <c r="AU52" s="95" t="s">
        <v>63</v>
      </c>
      <c r="AV52" s="95" t="s">
        <v>64</v>
      </c>
      <c r="AW52" s="95" t="s">
        <v>65</v>
      </c>
      <c r="AX52" s="95" t="s">
        <v>66</v>
      </c>
      <c r="AY52" s="95" t="s">
        <v>67</v>
      </c>
      <c r="AZ52" s="95" t="s">
        <v>68</v>
      </c>
      <c r="BA52" s="95" t="s">
        <v>69</v>
      </c>
      <c r="BB52" s="95" t="s">
        <v>70</v>
      </c>
      <c r="BC52" s="95" t="s">
        <v>71</v>
      </c>
      <c r="BD52" s="96" t="s">
        <v>72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73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ROUND(SUM(AG55:AG60),2)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ROUND(SUM(AS55:AS60),2)</f>
        <v>0</v>
      </c>
      <c r="AT54" s="108">
        <f>ROUND(SUM(AV54:AW54),2)</f>
        <v>0</v>
      </c>
      <c r="AU54" s="109">
        <f>ROUND(SUM(AU55:AU60),5)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ROUND(SUM(AZ55:AZ60),2)</f>
        <v>0</v>
      </c>
      <c r="BA54" s="108">
        <f>ROUND(SUM(BA55:BA60),2)</f>
        <v>0</v>
      </c>
      <c r="BB54" s="108">
        <f>ROUND(SUM(BB55:BB60),2)</f>
        <v>0</v>
      </c>
      <c r="BC54" s="108">
        <f>ROUND(SUM(BC55:BC60),2)</f>
        <v>0</v>
      </c>
      <c r="BD54" s="110">
        <f>ROUND(SUM(BD55:BD60),2)</f>
        <v>0</v>
      </c>
      <c r="BE54" s="6"/>
      <c r="BS54" s="111" t="s">
        <v>74</v>
      </c>
      <c r="BT54" s="111" t="s">
        <v>75</v>
      </c>
      <c r="BU54" s="112" t="s">
        <v>76</v>
      </c>
      <c r="BV54" s="111" t="s">
        <v>77</v>
      </c>
      <c r="BW54" s="111" t="s">
        <v>5</v>
      </c>
      <c r="BX54" s="111" t="s">
        <v>78</v>
      </c>
      <c r="CL54" s="111" t="s">
        <v>19</v>
      </c>
    </row>
    <row r="55" s="7" customFormat="1" ht="24.75" customHeight="1">
      <c r="A55" s="113" t="s">
        <v>79</v>
      </c>
      <c r="B55" s="114"/>
      <c r="C55" s="115"/>
      <c r="D55" s="116" t="s">
        <v>80</v>
      </c>
      <c r="E55" s="116"/>
      <c r="F55" s="116"/>
      <c r="G55" s="116"/>
      <c r="H55" s="116"/>
      <c r="I55" s="117"/>
      <c r="J55" s="116" t="s">
        <v>81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'SO 01.2 - Rekonstrukce mo...'!J30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82</v>
      </c>
      <c r="AR55" s="120"/>
      <c r="AS55" s="121">
        <v>0</v>
      </c>
      <c r="AT55" s="122">
        <f>ROUND(SUM(AV55:AW55),2)</f>
        <v>0</v>
      </c>
      <c r="AU55" s="123">
        <f>'SO 01.2 - Rekonstrukce mo...'!P90</f>
        <v>0</v>
      </c>
      <c r="AV55" s="122">
        <f>'SO 01.2 - Rekonstrukce mo...'!J33</f>
        <v>0</v>
      </c>
      <c r="AW55" s="122">
        <f>'SO 01.2 - Rekonstrukce mo...'!J34</f>
        <v>0</v>
      </c>
      <c r="AX55" s="122">
        <f>'SO 01.2 - Rekonstrukce mo...'!J35</f>
        <v>0</v>
      </c>
      <c r="AY55" s="122">
        <f>'SO 01.2 - Rekonstrukce mo...'!J36</f>
        <v>0</v>
      </c>
      <c r="AZ55" s="122">
        <f>'SO 01.2 - Rekonstrukce mo...'!F33</f>
        <v>0</v>
      </c>
      <c r="BA55" s="122">
        <f>'SO 01.2 - Rekonstrukce mo...'!F34</f>
        <v>0</v>
      </c>
      <c r="BB55" s="122">
        <f>'SO 01.2 - Rekonstrukce mo...'!F35</f>
        <v>0</v>
      </c>
      <c r="BC55" s="122">
        <f>'SO 01.2 - Rekonstrukce mo...'!F36</f>
        <v>0</v>
      </c>
      <c r="BD55" s="124">
        <f>'SO 01.2 - Rekonstrukce mo...'!F37</f>
        <v>0</v>
      </c>
      <c r="BE55" s="7"/>
      <c r="BT55" s="125" t="s">
        <v>83</v>
      </c>
      <c r="BV55" s="125" t="s">
        <v>77</v>
      </c>
      <c r="BW55" s="125" t="s">
        <v>84</v>
      </c>
      <c r="BX55" s="125" t="s">
        <v>5</v>
      </c>
      <c r="CL55" s="125" t="s">
        <v>19</v>
      </c>
      <c r="CM55" s="125" t="s">
        <v>85</v>
      </c>
    </row>
    <row r="56" s="7" customFormat="1" ht="24.75" customHeight="1">
      <c r="A56" s="113" t="s">
        <v>79</v>
      </c>
      <c r="B56" s="114"/>
      <c r="C56" s="115"/>
      <c r="D56" s="116" t="s">
        <v>86</v>
      </c>
      <c r="E56" s="116"/>
      <c r="F56" s="116"/>
      <c r="G56" s="116"/>
      <c r="H56" s="116"/>
      <c r="I56" s="117"/>
      <c r="J56" s="116" t="s">
        <v>87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'SO 02.2 - Rekonstrukce mo...'!J30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82</v>
      </c>
      <c r="AR56" s="120"/>
      <c r="AS56" s="121">
        <v>0</v>
      </c>
      <c r="AT56" s="122">
        <f>ROUND(SUM(AV56:AW56),2)</f>
        <v>0</v>
      </c>
      <c r="AU56" s="123">
        <f>'SO 02.2 - Rekonstrukce mo...'!P90</f>
        <v>0</v>
      </c>
      <c r="AV56" s="122">
        <f>'SO 02.2 - Rekonstrukce mo...'!J33</f>
        <v>0</v>
      </c>
      <c r="AW56" s="122">
        <f>'SO 02.2 - Rekonstrukce mo...'!J34</f>
        <v>0</v>
      </c>
      <c r="AX56" s="122">
        <f>'SO 02.2 - Rekonstrukce mo...'!J35</f>
        <v>0</v>
      </c>
      <c r="AY56" s="122">
        <f>'SO 02.2 - Rekonstrukce mo...'!J36</f>
        <v>0</v>
      </c>
      <c r="AZ56" s="122">
        <f>'SO 02.2 - Rekonstrukce mo...'!F33</f>
        <v>0</v>
      </c>
      <c r="BA56" s="122">
        <f>'SO 02.2 - Rekonstrukce mo...'!F34</f>
        <v>0</v>
      </c>
      <c r="BB56" s="122">
        <f>'SO 02.2 - Rekonstrukce mo...'!F35</f>
        <v>0</v>
      </c>
      <c r="BC56" s="122">
        <f>'SO 02.2 - Rekonstrukce mo...'!F36</f>
        <v>0</v>
      </c>
      <c r="BD56" s="124">
        <f>'SO 02.2 - Rekonstrukce mo...'!F37</f>
        <v>0</v>
      </c>
      <c r="BE56" s="7"/>
      <c r="BT56" s="125" t="s">
        <v>83</v>
      </c>
      <c r="BV56" s="125" t="s">
        <v>77</v>
      </c>
      <c r="BW56" s="125" t="s">
        <v>88</v>
      </c>
      <c r="BX56" s="125" t="s">
        <v>5</v>
      </c>
      <c r="CL56" s="125" t="s">
        <v>19</v>
      </c>
      <c r="CM56" s="125" t="s">
        <v>85</v>
      </c>
    </row>
    <row r="57" s="7" customFormat="1" ht="16.5" customHeight="1">
      <c r="A57" s="113" t="s">
        <v>79</v>
      </c>
      <c r="B57" s="114"/>
      <c r="C57" s="115"/>
      <c r="D57" s="116" t="s">
        <v>89</v>
      </c>
      <c r="E57" s="116"/>
      <c r="F57" s="116"/>
      <c r="G57" s="116"/>
      <c r="H57" s="116"/>
      <c r="I57" s="117"/>
      <c r="J57" s="116" t="s">
        <v>90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'SO 03 - Betonový most do ...'!J30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82</v>
      </c>
      <c r="AR57" s="120"/>
      <c r="AS57" s="121">
        <v>0</v>
      </c>
      <c r="AT57" s="122">
        <f>ROUND(SUM(AV57:AW57),2)</f>
        <v>0</v>
      </c>
      <c r="AU57" s="123">
        <f>'SO 03 - Betonový most do ...'!P92</f>
        <v>0</v>
      </c>
      <c r="AV57" s="122">
        <f>'SO 03 - Betonový most do ...'!J33</f>
        <v>0</v>
      </c>
      <c r="AW57" s="122">
        <f>'SO 03 - Betonový most do ...'!J34</f>
        <v>0</v>
      </c>
      <c r="AX57" s="122">
        <f>'SO 03 - Betonový most do ...'!J35</f>
        <v>0</v>
      </c>
      <c r="AY57" s="122">
        <f>'SO 03 - Betonový most do ...'!J36</f>
        <v>0</v>
      </c>
      <c r="AZ57" s="122">
        <f>'SO 03 - Betonový most do ...'!F33</f>
        <v>0</v>
      </c>
      <c r="BA57" s="122">
        <f>'SO 03 - Betonový most do ...'!F34</f>
        <v>0</v>
      </c>
      <c r="BB57" s="122">
        <f>'SO 03 - Betonový most do ...'!F35</f>
        <v>0</v>
      </c>
      <c r="BC57" s="122">
        <f>'SO 03 - Betonový most do ...'!F36</f>
        <v>0</v>
      </c>
      <c r="BD57" s="124">
        <f>'SO 03 - Betonový most do ...'!F37</f>
        <v>0</v>
      </c>
      <c r="BE57" s="7"/>
      <c r="BT57" s="125" t="s">
        <v>83</v>
      </c>
      <c r="BV57" s="125" t="s">
        <v>77</v>
      </c>
      <c r="BW57" s="125" t="s">
        <v>91</v>
      </c>
      <c r="BX57" s="125" t="s">
        <v>5</v>
      </c>
      <c r="CL57" s="125" t="s">
        <v>19</v>
      </c>
      <c r="CM57" s="125" t="s">
        <v>85</v>
      </c>
    </row>
    <row r="58" s="7" customFormat="1" ht="24.75" customHeight="1">
      <c r="A58" s="113" t="s">
        <v>79</v>
      </c>
      <c r="B58" s="114"/>
      <c r="C58" s="115"/>
      <c r="D58" s="116" t="s">
        <v>92</v>
      </c>
      <c r="E58" s="116"/>
      <c r="F58" s="116"/>
      <c r="G58" s="116"/>
      <c r="H58" s="116"/>
      <c r="I58" s="117"/>
      <c r="J58" s="116" t="s">
        <v>93</v>
      </c>
      <c r="K58" s="116"/>
      <c r="L58" s="116"/>
      <c r="M58" s="116"/>
      <c r="N58" s="116"/>
      <c r="O58" s="116"/>
      <c r="P58" s="116"/>
      <c r="Q58" s="116"/>
      <c r="R58" s="116"/>
      <c r="S58" s="116"/>
      <c r="T58" s="116"/>
      <c r="U58" s="116"/>
      <c r="V58" s="116"/>
      <c r="W58" s="116"/>
      <c r="X58" s="116"/>
      <c r="Y58" s="116"/>
      <c r="Z58" s="116"/>
      <c r="AA58" s="116"/>
      <c r="AB58" s="116"/>
      <c r="AC58" s="116"/>
      <c r="AD58" s="116"/>
      <c r="AE58" s="116"/>
      <c r="AF58" s="116"/>
      <c r="AG58" s="118">
        <f>'SO 04 - Lávka pro pěší a ...'!J30</f>
        <v>0</v>
      </c>
      <c r="AH58" s="117"/>
      <c r="AI58" s="117"/>
      <c r="AJ58" s="117"/>
      <c r="AK58" s="117"/>
      <c r="AL58" s="117"/>
      <c r="AM58" s="117"/>
      <c r="AN58" s="118">
        <f>SUM(AG58,AT58)</f>
        <v>0</v>
      </c>
      <c r="AO58" s="117"/>
      <c r="AP58" s="117"/>
      <c r="AQ58" s="119" t="s">
        <v>82</v>
      </c>
      <c r="AR58" s="120"/>
      <c r="AS58" s="121">
        <v>0</v>
      </c>
      <c r="AT58" s="122">
        <f>ROUND(SUM(AV58:AW58),2)</f>
        <v>0</v>
      </c>
      <c r="AU58" s="123">
        <f>'SO 04 - Lávka pro pěší a ...'!P87</f>
        <v>0</v>
      </c>
      <c r="AV58" s="122">
        <f>'SO 04 - Lávka pro pěší a ...'!J33</f>
        <v>0</v>
      </c>
      <c r="AW58" s="122">
        <f>'SO 04 - Lávka pro pěší a ...'!J34</f>
        <v>0</v>
      </c>
      <c r="AX58" s="122">
        <f>'SO 04 - Lávka pro pěší a ...'!J35</f>
        <v>0</v>
      </c>
      <c r="AY58" s="122">
        <f>'SO 04 - Lávka pro pěší a ...'!J36</f>
        <v>0</v>
      </c>
      <c r="AZ58" s="122">
        <f>'SO 04 - Lávka pro pěší a ...'!F33</f>
        <v>0</v>
      </c>
      <c r="BA58" s="122">
        <f>'SO 04 - Lávka pro pěší a ...'!F34</f>
        <v>0</v>
      </c>
      <c r="BB58" s="122">
        <f>'SO 04 - Lávka pro pěší a ...'!F35</f>
        <v>0</v>
      </c>
      <c r="BC58" s="122">
        <f>'SO 04 - Lávka pro pěší a ...'!F36</f>
        <v>0</v>
      </c>
      <c r="BD58" s="124">
        <f>'SO 04 - Lávka pro pěší a ...'!F37</f>
        <v>0</v>
      </c>
      <c r="BE58" s="7"/>
      <c r="BT58" s="125" t="s">
        <v>83</v>
      </c>
      <c r="BV58" s="125" t="s">
        <v>77</v>
      </c>
      <c r="BW58" s="125" t="s">
        <v>94</v>
      </c>
      <c r="BX58" s="125" t="s">
        <v>5</v>
      </c>
      <c r="CL58" s="125" t="s">
        <v>19</v>
      </c>
      <c r="CM58" s="125" t="s">
        <v>85</v>
      </c>
    </row>
    <row r="59" s="7" customFormat="1" ht="16.5" customHeight="1">
      <c r="A59" s="113" t="s">
        <v>79</v>
      </c>
      <c r="B59" s="114"/>
      <c r="C59" s="115"/>
      <c r="D59" s="116" t="s">
        <v>95</v>
      </c>
      <c r="E59" s="116"/>
      <c r="F59" s="116"/>
      <c r="G59" s="116"/>
      <c r="H59" s="116"/>
      <c r="I59" s="117"/>
      <c r="J59" s="116" t="s">
        <v>96</v>
      </c>
      <c r="K59" s="116"/>
      <c r="L59" s="116"/>
      <c r="M59" s="116"/>
      <c r="N59" s="116"/>
      <c r="O59" s="116"/>
      <c r="P59" s="116"/>
      <c r="Q59" s="116"/>
      <c r="R59" s="116"/>
      <c r="S59" s="116"/>
      <c r="T59" s="116"/>
      <c r="U59" s="116"/>
      <c r="V59" s="116"/>
      <c r="W59" s="116"/>
      <c r="X59" s="116"/>
      <c r="Y59" s="116"/>
      <c r="Z59" s="116"/>
      <c r="AA59" s="116"/>
      <c r="AB59" s="116"/>
      <c r="AC59" s="116"/>
      <c r="AD59" s="116"/>
      <c r="AE59" s="116"/>
      <c r="AF59" s="116"/>
      <c r="AG59" s="118">
        <f>'SO 05 - Lávka pro pěší a ...'!J30</f>
        <v>0</v>
      </c>
      <c r="AH59" s="117"/>
      <c r="AI59" s="117"/>
      <c r="AJ59" s="117"/>
      <c r="AK59" s="117"/>
      <c r="AL59" s="117"/>
      <c r="AM59" s="117"/>
      <c r="AN59" s="118">
        <f>SUM(AG59,AT59)</f>
        <v>0</v>
      </c>
      <c r="AO59" s="117"/>
      <c r="AP59" s="117"/>
      <c r="AQ59" s="119" t="s">
        <v>82</v>
      </c>
      <c r="AR59" s="120"/>
      <c r="AS59" s="121">
        <v>0</v>
      </c>
      <c r="AT59" s="122">
        <f>ROUND(SUM(AV59:AW59),2)</f>
        <v>0</v>
      </c>
      <c r="AU59" s="123">
        <f>'SO 05 - Lávka pro pěší a ...'!P87</f>
        <v>0</v>
      </c>
      <c r="AV59" s="122">
        <f>'SO 05 - Lávka pro pěší a ...'!J33</f>
        <v>0</v>
      </c>
      <c r="AW59" s="122">
        <f>'SO 05 - Lávka pro pěší a ...'!J34</f>
        <v>0</v>
      </c>
      <c r="AX59" s="122">
        <f>'SO 05 - Lávka pro pěší a ...'!J35</f>
        <v>0</v>
      </c>
      <c r="AY59" s="122">
        <f>'SO 05 - Lávka pro pěší a ...'!J36</f>
        <v>0</v>
      </c>
      <c r="AZ59" s="122">
        <f>'SO 05 - Lávka pro pěší a ...'!F33</f>
        <v>0</v>
      </c>
      <c r="BA59" s="122">
        <f>'SO 05 - Lávka pro pěší a ...'!F34</f>
        <v>0</v>
      </c>
      <c r="BB59" s="122">
        <f>'SO 05 - Lávka pro pěší a ...'!F35</f>
        <v>0</v>
      </c>
      <c r="BC59" s="122">
        <f>'SO 05 - Lávka pro pěší a ...'!F36</f>
        <v>0</v>
      </c>
      <c r="BD59" s="124">
        <f>'SO 05 - Lávka pro pěší a ...'!F37</f>
        <v>0</v>
      </c>
      <c r="BE59" s="7"/>
      <c r="BT59" s="125" t="s">
        <v>83</v>
      </c>
      <c r="BV59" s="125" t="s">
        <v>77</v>
      </c>
      <c r="BW59" s="125" t="s">
        <v>97</v>
      </c>
      <c r="BX59" s="125" t="s">
        <v>5</v>
      </c>
      <c r="CL59" s="125" t="s">
        <v>19</v>
      </c>
      <c r="CM59" s="125" t="s">
        <v>85</v>
      </c>
    </row>
    <row r="60" s="7" customFormat="1" ht="24.75" customHeight="1">
      <c r="A60" s="113" t="s">
        <v>79</v>
      </c>
      <c r="B60" s="114"/>
      <c r="C60" s="115"/>
      <c r="D60" s="116" t="s">
        <v>98</v>
      </c>
      <c r="E60" s="116"/>
      <c r="F60" s="116"/>
      <c r="G60" s="116"/>
      <c r="H60" s="116"/>
      <c r="I60" s="117"/>
      <c r="J60" s="116" t="s">
        <v>99</v>
      </c>
      <c r="K60" s="116"/>
      <c r="L60" s="116"/>
      <c r="M60" s="116"/>
      <c r="N60" s="116"/>
      <c r="O60" s="116"/>
      <c r="P60" s="116"/>
      <c r="Q60" s="116"/>
      <c r="R60" s="116"/>
      <c r="S60" s="116"/>
      <c r="T60" s="116"/>
      <c r="U60" s="116"/>
      <c r="V60" s="116"/>
      <c r="W60" s="116"/>
      <c r="X60" s="116"/>
      <c r="Y60" s="116"/>
      <c r="Z60" s="116"/>
      <c r="AA60" s="116"/>
      <c r="AB60" s="116"/>
      <c r="AC60" s="116"/>
      <c r="AD60" s="116"/>
      <c r="AE60" s="116"/>
      <c r="AF60" s="116"/>
      <c r="AG60" s="118">
        <f>'VRN-TOK - Vedlejší rozpoč...'!J30</f>
        <v>0</v>
      </c>
      <c r="AH60" s="117"/>
      <c r="AI60" s="117"/>
      <c r="AJ60" s="117"/>
      <c r="AK60" s="117"/>
      <c r="AL60" s="117"/>
      <c r="AM60" s="117"/>
      <c r="AN60" s="118">
        <f>SUM(AG60,AT60)</f>
        <v>0</v>
      </c>
      <c r="AO60" s="117"/>
      <c r="AP60" s="117"/>
      <c r="AQ60" s="119" t="s">
        <v>82</v>
      </c>
      <c r="AR60" s="120"/>
      <c r="AS60" s="126">
        <v>0</v>
      </c>
      <c r="AT60" s="127">
        <f>ROUND(SUM(AV60:AW60),2)</f>
        <v>0</v>
      </c>
      <c r="AU60" s="128">
        <f>'VRN-TOK - Vedlejší rozpoč...'!P81</f>
        <v>0</v>
      </c>
      <c r="AV60" s="127">
        <f>'VRN-TOK - Vedlejší rozpoč...'!J33</f>
        <v>0</v>
      </c>
      <c r="AW60" s="127">
        <f>'VRN-TOK - Vedlejší rozpoč...'!J34</f>
        <v>0</v>
      </c>
      <c r="AX60" s="127">
        <f>'VRN-TOK - Vedlejší rozpoč...'!J35</f>
        <v>0</v>
      </c>
      <c r="AY60" s="127">
        <f>'VRN-TOK - Vedlejší rozpoč...'!J36</f>
        <v>0</v>
      </c>
      <c r="AZ60" s="127">
        <f>'VRN-TOK - Vedlejší rozpoč...'!F33</f>
        <v>0</v>
      </c>
      <c r="BA60" s="127">
        <f>'VRN-TOK - Vedlejší rozpoč...'!F34</f>
        <v>0</v>
      </c>
      <c r="BB60" s="127">
        <f>'VRN-TOK - Vedlejší rozpoč...'!F35</f>
        <v>0</v>
      </c>
      <c r="BC60" s="127">
        <f>'VRN-TOK - Vedlejší rozpoč...'!F36</f>
        <v>0</v>
      </c>
      <c r="BD60" s="129">
        <f>'VRN-TOK - Vedlejší rozpoč...'!F37</f>
        <v>0</v>
      </c>
      <c r="BE60" s="7"/>
      <c r="BT60" s="125" t="s">
        <v>83</v>
      </c>
      <c r="BV60" s="125" t="s">
        <v>77</v>
      </c>
      <c r="BW60" s="125" t="s">
        <v>100</v>
      </c>
      <c r="BX60" s="125" t="s">
        <v>5</v>
      </c>
      <c r="CL60" s="125" t="s">
        <v>19</v>
      </c>
      <c r="CM60" s="125" t="s">
        <v>85</v>
      </c>
    </row>
    <row r="61" s="2" customFormat="1" ht="30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  <c r="AF61" s="42"/>
      <c r="AG61" s="42"/>
      <c r="AH61" s="42"/>
      <c r="AI61" s="42"/>
      <c r="AJ61" s="42"/>
      <c r="AK61" s="42"/>
      <c r="AL61" s="42"/>
      <c r="AM61" s="42"/>
      <c r="AN61" s="42"/>
      <c r="AO61" s="42"/>
      <c r="AP61" s="42"/>
      <c r="AQ61" s="42"/>
      <c r="AR61" s="46"/>
      <c r="AS61" s="40"/>
      <c r="AT61" s="40"/>
      <c r="AU61" s="40"/>
      <c r="AV61" s="40"/>
      <c r="AW61" s="40"/>
      <c r="AX61" s="40"/>
      <c r="AY61" s="40"/>
      <c r="AZ61" s="40"/>
      <c r="BA61" s="40"/>
      <c r="BB61" s="40"/>
      <c r="BC61" s="40"/>
      <c r="BD61" s="40"/>
      <c r="BE61" s="40"/>
    </row>
    <row r="62" s="2" customFormat="1" ht="6.96" customHeight="1">
      <c r="A62" s="40"/>
      <c r="B62" s="61"/>
      <c r="C62" s="62"/>
      <c r="D62" s="62"/>
      <c r="E62" s="62"/>
      <c r="F62" s="62"/>
      <c r="G62" s="62"/>
      <c r="H62" s="62"/>
      <c r="I62" s="62"/>
      <c r="J62" s="62"/>
      <c r="K62" s="62"/>
      <c r="L62" s="62"/>
      <c r="M62" s="62"/>
      <c r="N62" s="62"/>
      <c r="O62" s="62"/>
      <c r="P62" s="62"/>
      <c r="Q62" s="62"/>
      <c r="R62" s="62"/>
      <c r="S62" s="62"/>
      <c r="T62" s="62"/>
      <c r="U62" s="62"/>
      <c r="V62" s="62"/>
      <c r="W62" s="62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62"/>
      <c r="AM62" s="62"/>
      <c r="AN62" s="62"/>
      <c r="AO62" s="62"/>
      <c r="AP62" s="62"/>
      <c r="AQ62" s="62"/>
      <c r="AR62" s="46"/>
      <c r="AS62" s="40"/>
      <c r="AT62" s="40"/>
      <c r="AU62" s="40"/>
      <c r="AV62" s="40"/>
      <c r="AW62" s="40"/>
      <c r="AX62" s="40"/>
      <c r="AY62" s="40"/>
      <c r="AZ62" s="40"/>
      <c r="BA62" s="40"/>
      <c r="BB62" s="40"/>
      <c r="BC62" s="40"/>
      <c r="BD62" s="40"/>
      <c r="BE62" s="40"/>
    </row>
  </sheetData>
  <sheetProtection sheet="1" formatColumns="0" formatRows="0" objects="1" scenarios="1" spinCount="100000" saltValue="7yTVgQc6MrrWB8616XDvxpLdFEajQllfgG/WPknklyp6pfJg3HNjRslmoGty6Mgr3ZA/9jFvB5euJYVdkznkyA==" hashValue="pTuvmJncvsPLc3UH3PU5Vgmy2kJ1dPcNWzfFAv7d6K/Rd98cgljZXdvJ6hvA2H2ON3F5LbHfyMtO/1SCCy7Blg==" algorithmName="SHA-512" password="CC35"/>
  <mergeCells count="62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SO 01.2 - Rekonstrukce mo...'!C2" display="/"/>
    <hyperlink ref="A56" location="'SO 02.2 - Rekonstrukce mo...'!C2" display="/"/>
    <hyperlink ref="A57" location="'SO 03 - Betonový most do ...'!C2" display="/"/>
    <hyperlink ref="A58" location="'SO 04 - Lávka pro pěší a ...'!C2" display="/"/>
    <hyperlink ref="A59" location="'SO 05 - Lávka pro pěší a ...'!C2" display="/"/>
    <hyperlink ref="A60" location="'VRN-TOK - Vedlejší rozpoč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84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85</v>
      </c>
    </row>
    <row r="4" s="1" customFormat="1" ht="24.96" customHeight="1">
      <c r="B4" s="22"/>
      <c r="D4" s="132" t="s">
        <v>101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Revitalizace Švarcavy - 1.část - Mosty a lávky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102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103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15. 6. 2022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tr">
        <f>IF('Rekapitulace stavby'!AN10="","",'Rekapitulace stavby'!AN10)</f>
        <v>00274101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tr">
        <f>IF('Rekapitulace stavby'!E11="","",'Rekapitulace stavby'!E11)</f>
        <v>Město Přelouč</v>
      </c>
      <c r="F15" s="40"/>
      <c r="G15" s="40"/>
      <c r="H15" s="40"/>
      <c r="I15" s="134" t="s">
        <v>29</v>
      </c>
      <c r="J15" s="138" t="str">
        <f>IF('Rekapitulace stavby'!AN11="","",'Rekapitulace stavby'!AN11)</f>
        <v>CZ00274101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31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33</v>
      </c>
      <c r="E20" s="40"/>
      <c r="F20" s="40"/>
      <c r="G20" s="40"/>
      <c r="H20" s="40"/>
      <c r="I20" s="134" t="s">
        <v>26</v>
      </c>
      <c r="J20" s="138" t="s">
        <v>34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35</v>
      </c>
      <c r="F21" s="40"/>
      <c r="G21" s="40"/>
      <c r="H21" s="40"/>
      <c r="I21" s="134" t="s">
        <v>29</v>
      </c>
      <c r="J21" s="138" t="s">
        <v>36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38</v>
      </c>
      <c r="E23" s="40"/>
      <c r="F23" s="40"/>
      <c r="G23" s="40"/>
      <c r="H23" s="40"/>
      <c r="I23" s="134" t="s">
        <v>26</v>
      </c>
      <c r="J23" s="138" t="s">
        <v>34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35</v>
      </c>
      <c r="F24" s="40"/>
      <c r="G24" s="40"/>
      <c r="H24" s="40"/>
      <c r="I24" s="134" t="s">
        <v>29</v>
      </c>
      <c r="J24" s="138" t="s">
        <v>36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39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41</v>
      </c>
      <c r="E30" s="40"/>
      <c r="F30" s="40"/>
      <c r="G30" s="40"/>
      <c r="H30" s="40"/>
      <c r="I30" s="40"/>
      <c r="J30" s="146">
        <f>ROUND(J90,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43</v>
      </c>
      <c r="G32" s="40"/>
      <c r="H32" s="40"/>
      <c r="I32" s="147" t="s">
        <v>42</v>
      </c>
      <c r="J32" s="147" t="s">
        <v>44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45</v>
      </c>
      <c r="E33" s="134" t="s">
        <v>46</v>
      </c>
      <c r="F33" s="149">
        <f>ROUND((SUM(BE90:BE583)),  2)</f>
        <v>0</v>
      </c>
      <c r="G33" s="40"/>
      <c r="H33" s="40"/>
      <c r="I33" s="150">
        <v>0.20999999999999999</v>
      </c>
      <c r="J33" s="149">
        <f>ROUND(((SUM(BE90:BE583))*I33),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47</v>
      </c>
      <c r="F34" s="149">
        <f>ROUND((SUM(BF90:BF583)),  2)</f>
        <v>0</v>
      </c>
      <c r="G34" s="40"/>
      <c r="H34" s="40"/>
      <c r="I34" s="150">
        <v>0.14999999999999999</v>
      </c>
      <c r="J34" s="149">
        <f>ROUND(((SUM(BF90:BF583))*I34),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48</v>
      </c>
      <c r="F35" s="149">
        <f>ROUND((SUM(BG90:BG583)),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49</v>
      </c>
      <c r="F36" s="149">
        <f>ROUND((SUM(BH90:BH583)),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50</v>
      </c>
      <c r="F37" s="149">
        <f>ROUND((SUM(BI90:BI583)),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51</v>
      </c>
      <c r="E39" s="153"/>
      <c r="F39" s="153"/>
      <c r="G39" s="154" t="s">
        <v>52</v>
      </c>
      <c r="H39" s="155" t="s">
        <v>53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104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Revitalizace Švarcavy - 1.část - Mosty a lávky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102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01.2 - Rekonstrukce mostku, ř. km 0.410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Přelouč</v>
      </c>
      <c r="G52" s="42"/>
      <c r="H52" s="42"/>
      <c r="I52" s="34" t="s">
        <v>23</v>
      </c>
      <c r="J52" s="74" t="str">
        <f>IF(J12="","",J12)</f>
        <v>15. 6. 2022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>Město Přelouč</v>
      </c>
      <c r="G54" s="42"/>
      <c r="H54" s="42"/>
      <c r="I54" s="34" t="s">
        <v>33</v>
      </c>
      <c r="J54" s="38" t="str">
        <f>E21</f>
        <v>Vodohospodářský rozvoj a výstavba a.s.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34" t="s">
        <v>38</v>
      </c>
      <c r="J55" s="38" t="str">
        <f>E24</f>
        <v>Vodohospodářský rozvoj a výstavba a.s.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105</v>
      </c>
      <c r="D57" s="164"/>
      <c r="E57" s="164"/>
      <c r="F57" s="164"/>
      <c r="G57" s="164"/>
      <c r="H57" s="164"/>
      <c r="I57" s="164"/>
      <c r="J57" s="165" t="s">
        <v>106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73</v>
      </c>
      <c r="D59" s="42"/>
      <c r="E59" s="42"/>
      <c r="F59" s="42"/>
      <c r="G59" s="42"/>
      <c r="H59" s="42"/>
      <c r="I59" s="42"/>
      <c r="J59" s="104">
        <f>J90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107</v>
      </c>
    </row>
    <row r="60" s="9" customFormat="1" ht="24.96" customHeight="1">
      <c r="A60" s="9"/>
      <c r="B60" s="167"/>
      <c r="C60" s="168"/>
      <c r="D60" s="169" t="s">
        <v>108</v>
      </c>
      <c r="E60" s="170"/>
      <c r="F60" s="170"/>
      <c r="G60" s="170"/>
      <c r="H60" s="170"/>
      <c r="I60" s="170"/>
      <c r="J60" s="171">
        <f>J91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109</v>
      </c>
      <c r="E61" s="176"/>
      <c r="F61" s="176"/>
      <c r="G61" s="176"/>
      <c r="H61" s="176"/>
      <c r="I61" s="176"/>
      <c r="J61" s="177">
        <f>J92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110</v>
      </c>
      <c r="E62" s="176"/>
      <c r="F62" s="176"/>
      <c r="G62" s="176"/>
      <c r="H62" s="176"/>
      <c r="I62" s="176"/>
      <c r="J62" s="177">
        <f>J229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111</v>
      </c>
      <c r="E63" s="176"/>
      <c r="F63" s="176"/>
      <c r="G63" s="176"/>
      <c r="H63" s="176"/>
      <c r="I63" s="176"/>
      <c r="J63" s="177">
        <f>J267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112</v>
      </c>
      <c r="E64" s="176"/>
      <c r="F64" s="176"/>
      <c r="G64" s="176"/>
      <c r="H64" s="176"/>
      <c r="I64" s="176"/>
      <c r="J64" s="177">
        <f>J322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113</v>
      </c>
      <c r="E65" s="176"/>
      <c r="F65" s="176"/>
      <c r="G65" s="176"/>
      <c r="H65" s="176"/>
      <c r="I65" s="176"/>
      <c r="J65" s="177">
        <f>J395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114</v>
      </c>
      <c r="E66" s="176"/>
      <c r="F66" s="176"/>
      <c r="G66" s="176"/>
      <c r="H66" s="176"/>
      <c r="I66" s="176"/>
      <c r="J66" s="177">
        <f>J447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115</v>
      </c>
      <c r="E67" s="176"/>
      <c r="F67" s="176"/>
      <c r="G67" s="176"/>
      <c r="H67" s="176"/>
      <c r="I67" s="176"/>
      <c r="J67" s="177">
        <f>J504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116</v>
      </c>
      <c r="E68" s="176"/>
      <c r="F68" s="176"/>
      <c r="G68" s="176"/>
      <c r="H68" s="176"/>
      <c r="I68" s="176"/>
      <c r="J68" s="177">
        <f>J526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67"/>
      <c r="C69" s="168"/>
      <c r="D69" s="169" t="s">
        <v>117</v>
      </c>
      <c r="E69" s="170"/>
      <c r="F69" s="170"/>
      <c r="G69" s="170"/>
      <c r="H69" s="170"/>
      <c r="I69" s="170"/>
      <c r="J69" s="171">
        <f>J529</f>
        <v>0</v>
      </c>
      <c r="K69" s="168"/>
      <c r="L69" s="172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73"/>
      <c r="C70" s="174"/>
      <c r="D70" s="175" t="s">
        <v>118</v>
      </c>
      <c r="E70" s="176"/>
      <c r="F70" s="176"/>
      <c r="G70" s="176"/>
      <c r="H70" s="176"/>
      <c r="I70" s="176"/>
      <c r="J70" s="177">
        <f>J530</f>
        <v>0</v>
      </c>
      <c r="K70" s="174"/>
      <c r="L70" s="17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6" s="2" customFormat="1" ht="6.96" customHeight="1">
      <c r="A76" s="40"/>
      <c r="B76" s="63"/>
      <c r="C76" s="64"/>
      <c r="D76" s="64"/>
      <c r="E76" s="64"/>
      <c r="F76" s="64"/>
      <c r="G76" s="64"/>
      <c r="H76" s="64"/>
      <c r="I76" s="64"/>
      <c r="J76" s="64"/>
      <c r="K76" s="64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24.96" customHeight="1">
      <c r="A77" s="40"/>
      <c r="B77" s="41"/>
      <c r="C77" s="25" t="s">
        <v>119</v>
      </c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16</v>
      </c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162" t="str">
        <f>E7</f>
        <v>Revitalizace Švarcavy - 1.část - Mosty a lávky</v>
      </c>
      <c r="F80" s="34"/>
      <c r="G80" s="34"/>
      <c r="H80" s="34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102</v>
      </c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6.5" customHeight="1">
      <c r="A82" s="40"/>
      <c r="B82" s="41"/>
      <c r="C82" s="42"/>
      <c r="D82" s="42"/>
      <c r="E82" s="71" t="str">
        <f>E9</f>
        <v>SO 01.2 - Rekonstrukce mostku, ř. km 0.410</v>
      </c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21</v>
      </c>
      <c r="D84" s="42"/>
      <c r="E84" s="42"/>
      <c r="F84" s="29" t="str">
        <f>F12</f>
        <v>Přelouč</v>
      </c>
      <c r="G84" s="42"/>
      <c r="H84" s="42"/>
      <c r="I84" s="34" t="s">
        <v>23</v>
      </c>
      <c r="J84" s="74" t="str">
        <f>IF(J12="","",J12)</f>
        <v>15. 6. 2022</v>
      </c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25.65" customHeight="1">
      <c r="A86" s="40"/>
      <c r="B86" s="41"/>
      <c r="C86" s="34" t="s">
        <v>25</v>
      </c>
      <c r="D86" s="42"/>
      <c r="E86" s="42"/>
      <c r="F86" s="29" t="str">
        <f>E15</f>
        <v>Město Přelouč</v>
      </c>
      <c r="G86" s="42"/>
      <c r="H86" s="42"/>
      <c r="I86" s="34" t="s">
        <v>33</v>
      </c>
      <c r="J86" s="38" t="str">
        <f>E21</f>
        <v>Vodohospodářský rozvoj a výstavba a.s.</v>
      </c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25.65" customHeight="1">
      <c r="A87" s="40"/>
      <c r="B87" s="41"/>
      <c r="C87" s="34" t="s">
        <v>31</v>
      </c>
      <c r="D87" s="42"/>
      <c r="E87" s="42"/>
      <c r="F87" s="29" t="str">
        <f>IF(E18="","",E18)</f>
        <v>Vyplň údaj</v>
      </c>
      <c r="G87" s="42"/>
      <c r="H87" s="42"/>
      <c r="I87" s="34" t="s">
        <v>38</v>
      </c>
      <c r="J87" s="38" t="str">
        <f>E24</f>
        <v>Vodohospodářský rozvoj a výstavba a.s.</v>
      </c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0.32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3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11" customFormat="1" ht="29.28" customHeight="1">
      <c r="A89" s="179"/>
      <c r="B89" s="180"/>
      <c r="C89" s="181" t="s">
        <v>120</v>
      </c>
      <c r="D89" s="182" t="s">
        <v>60</v>
      </c>
      <c r="E89" s="182" t="s">
        <v>56</v>
      </c>
      <c r="F89" s="182" t="s">
        <v>57</v>
      </c>
      <c r="G89" s="182" t="s">
        <v>121</v>
      </c>
      <c r="H89" s="182" t="s">
        <v>122</v>
      </c>
      <c r="I89" s="182" t="s">
        <v>123</v>
      </c>
      <c r="J89" s="182" t="s">
        <v>106</v>
      </c>
      <c r="K89" s="183" t="s">
        <v>124</v>
      </c>
      <c r="L89" s="184"/>
      <c r="M89" s="94" t="s">
        <v>19</v>
      </c>
      <c r="N89" s="95" t="s">
        <v>45</v>
      </c>
      <c r="O89" s="95" t="s">
        <v>125</v>
      </c>
      <c r="P89" s="95" t="s">
        <v>126</v>
      </c>
      <c r="Q89" s="95" t="s">
        <v>127</v>
      </c>
      <c r="R89" s="95" t="s">
        <v>128</v>
      </c>
      <c r="S89" s="95" t="s">
        <v>129</v>
      </c>
      <c r="T89" s="96" t="s">
        <v>130</v>
      </c>
      <c r="U89" s="179"/>
      <c r="V89" s="179"/>
      <c r="W89" s="179"/>
      <c r="X89" s="179"/>
      <c r="Y89" s="179"/>
      <c r="Z89" s="179"/>
      <c r="AA89" s="179"/>
      <c r="AB89" s="179"/>
      <c r="AC89" s="179"/>
      <c r="AD89" s="179"/>
      <c r="AE89" s="179"/>
    </row>
    <row r="90" s="2" customFormat="1" ht="22.8" customHeight="1">
      <c r="A90" s="40"/>
      <c r="B90" s="41"/>
      <c r="C90" s="101" t="s">
        <v>131</v>
      </c>
      <c r="D90" s="42"/>
      <c r="E90" s="42"/>
      <c r="F90" s="42"/>
      <c r="G90" s="42"/>
      <c r="H90" s="42"/>
      <c r="I90" s="42"/>
      <c r="J90" s="185">
        <f>BK90</f>
        <v>0</v>
      </c>
      <c r="K90" s="42"/>
      <c r="L90" s="46"/>
      <c r="M90" s="97"/>
      <c r="N90" s="186"/>
      <c r="O90" s="98"/>
      <c r="P90" s="187">
        <f>P91+P529</f>
        <v>0</v>
      </c>
      <c r="Q90" s="98"/>
      <c r="R90" s="187">
        <f>R91+R529</f>
        <v>302.65686948387804</v>
      </c>
      <c r="S90" s="98"/>
      <c r="T90" s="188">
        <f>T91+T529</f>
        <v>143.87858999999997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74</v>
      </c>
      <c r="AU90" s="19" t="s">
        <v>107</v>
      </c>
      <c r="BK90" s="189">
        <f>BK91+BK529</f>
        <v>0</v>
      </c>
    </row>
    <row r="91" s="12" customFormat="1" ht="25.92" customHeight="1">
      <c r="A91" s="12"/>
      <c r="B91" s="190"/>
      <c r="C91" s="191"/>
      <c r="D91" s="192" t="s">
        <v>74</v>
      </c>
      <c r="E91" s="193" t="s">
        <v>132</v>
      </c>
      <c r="F91" s="193" t="s">
        <v>133</v>
      </c>
      <c r="G91" s="191"/>
      <c r="H91" s="191"/>
      <c r="I91" s="194"/>
      <c r="J91" s="195">
        <f>BK91</f>
        <v>0</v>
      </c>
      <c r="K91" s="191"/>
      <c r="L91" s="196"/>
      <c r="M91" s="197"/>
      <c r="N91" s="198"/>
      <c r="O91" s="198"/>
      <c r="P91" s="199">
        <f>P92+P229+P267+P322+P395+P447+P504+P526</f>
        <v>0</v>
      </c>
      <c r="Q91" s="198"/>
      <c r="R91" s="199">
        <f>R92+R229+R267+R322+R395+R447+R504+R526</f>
        <v>302.20291123387801</v>
      </c>
      <c r="S91" s="198"/>
      <c r="T91" s="200">
        <f>T92+T229+T267+T322+T395+T447+T504+T526</f>
        <v>143.87858999999997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1" t="s">
        <v>83</v>
      </c>
      <c r="AT91" s="202" t="s">
        <v>74</v>
      </c>
      <c r="AU91" s="202" t="s">
        <v>75</v>
      </c>
      <c r="AY91" s="201" t="s">
        <v>134</v>
      </c>
      <c r="BK91" s="203">
        <f>BK92+BK229+BK267+BK322+BK395+BK447+BK504+BK526</f>
        <v>0</v>
      </c>
    </row>
    <row r="92" s="12" customFormat="1" ht="22.8" customHeight="1">
      <c r="A92" s="12"/>
      <c r="B92" s="190"/>
      <c r="C92" s="191"/>
      <c r="D92" s="192" t="s">
        <v>74</v>
      </c>
      <c r="E92" s="204" t="s">
        <v>83</v>
      </c>
      <c r="F92" s="204" t="s">
        <v>135</v>
      </c>
      <c r="G92" s="191"/>
      <c r="H92" s="191"/>
      <c r="I92" s="194"/>
      <c r="J92" s="205">
        <f>BK92</f>
        <v>0</v>
      </c>
      <c r="K92" s="191"/>
      <c r="L92" s="196"/>
      <c r="M92" s="197"/>
      <c r="N92" s="198"/>
      <c r="O92" s="198"/>
      <c r="P92" s="199">
        <f>SUM(P93:P228)</f>
        <v>0</v>
      </c>
      <c r="Q92" s="198"/>
      <c r="R92" s="199">
        <f>SUM(R93:R228)</f>
        <v>221.74968006680999</v>
      </c>
      <c r="S92" s="198"/>
      <c r="T92" s="200">
        <f>SUM(T93:T228)</f>
        <v>100.27819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1" t="s">
        <v>83</v>
      </c>
      <c r="AT92" s="202" t="s">
        <v>74</v>
      </c>
      <c r="AU92" s="202" t="s">
        <v>83</v>
      </c>
      <c r="AY92" s="201" t="s">
        <v>134</v>
      </c>
      <c r="BK92" s="203">
        <f>SUM(BK93:BK228)</f>
        <v>0</v>
      </c>
    </row>
    <row r="93" s="2" customFormat="1" ht="24.15" customHeight="1">
      <c r="A93" s="40"/>
      <c r="B93" s="41"/>
      <c r="C93" s="206" t="s">
        <v>83</v>
      </c>
      <c r="D93" s="206" t="s">
        <v>136</v>
      </c>
      <c r="E93" s="207" t="s">
        <v>137</v>
      </c>
      <c r="F93" s="208" t="s">
        <v>138</v>
      </c>
      <c r="G93" s="209" t="s">
        <v>139</v>
      </c>
      <c r="H93" s="210">
        <v>24</v>
      </c>
      <c r="I93" s="211"/>
      <c r="J93" s="212">
        <f>ROUND(I93*H93,2)</f>
        <v>0</v>
      </c>
      <c r="K93" s="208" t="s">
        <v>140</v>
      </c>
      <c r="L93" s="46"/>
      <c r="M93" s="213" t="s">
        <v>19</v>
      </c>
      <c r="N93" s="214" t="s">
        <v>46</v>
      </c>
      <c r="O93" s="86"/>
      <c r="P93" s="215">
        <f>O93*H93</f>
        <v>0</v>
      </c>
      <c r="Q93" s="215">
        <v>0</v>
      </c>
      <c r="R93" s="215">
        <f>Q93*H93</f>
        <v>0</v>
      </c>
      <c r="S93" s="215">
        <v>0</v>
      </c>
      <c r="T93" s="216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7" t="s">
        <v>141</v>
      </c>
      <c r="AT93" s="217" t="s">
        <v>136</v>
      </c>
      <c r="AU93" s="217" t="s">
        <v>85</v>
      </c>
      <c r="AY93" s="19" t="s">
        <v>134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9" t="s">
        <v>83</v>
      </c>
      <c r="BK93" s="218">
        <f>ROUND(I93*H93,2)</f>
        <v>0</v>
      </c>
      <c r="BL93" s="19" t="s">
        <v>141</v>
      </c>
      <c r="BM93" s="217" t="s">
        <v>142</v>
      </c>
    </row>
    <row r="94" s="2" customFormat="1">
      <c r="A94" s="40"/>
      <c r="B94" s="41"/>
      <c r="C94" s="42"/>
      <c r="D94" s="219" t="s">
        <v>143</v>
      </c>
      <c r="E94" s="42"/>
      <c r="F94" s="220" t="s">
        <v>144</v>
      </c>
      <c r="G94" s="42"/>
      <c r="H94" s="42"/>
      <c r="I94" s="221"/>
      <c r="J94" s="42"/>
      <c r="K94" s="42"/>
      <c r="L94" s="46"/>
      <c r="M94" s="222"/>
      <c r="N94" s="223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143</v>
      </c>
      <c r="AU94" s="19" t="s">
        <v>85</v>
      </c>
    </row>
    <row r="95" s="13" customFormat="1">
      <c r="A95" s="13"/>
      <c r="B95" s="224"/>
      <c r="C95" s="225"/>
      <c r="D95" s="226" t="s">
        <v>145</v>
      </c>
      <c r="E95" s="227" t="s">
        <v>19</v>
      </c>
      <c r="F95" s="228" t="s">
        <v>146</v>
      </c>
      <c r="G95" s="225"/>
      <c r="H95" s="229">
        <v>12</v>
      </c>
      <c r="I95" s="230"/>
      <c r="J95" s="225"/>
      <c r="K95" s="225"/>
      <c r="L95" s="231"/>
      <c r="M95" s="232"/>
      <c r="N95" s="233"/>
      <c r="O95" s="233"/>
      <c r="P95" s="233"/>
      <c r="Q95" s="233"/>
      <c r="R95" s="233"/>
      <c r="S95" s="233"/>
      <c r="T95" s="234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5" t="s">
        <v>145</v>
      </c>
      <c r="AU95" s="235" t="s">
        <v>85</v>
      </c>
      <c r="AV95" s="13" t="s">
        <v>85</v>
      </c>
      <c r="AW95" s="13" t="s">
        <v>37</v>
      </c>
      <c r="AX95" s="13" t="s">
        <v>75</v>
      </c>
      <c r="AY95" s="235" t="s">
        <v>134</v>
      </c>
    </row>
    <row r="96" s="13" customFormat="1">
      <c r="A96" s="13"/>
      <c r="B96" s="224"/>
      <c r="C96" s="225"/>
      <c r="D96" s="226" t="s">
        <v>145</v>
      </c>
      <c r="E96" s="227" t="s">
        <v>19</v>
      </c>
      <c r="F96" s="228" t="s">
        <v>146</v>
      </c>
      <c r="G96" s="225"/>
      <c r="H96" s="229">
        <v>12</v>
      </c>
      <c r="I96" s="230"/>
      <c r="J96" s="225"/>
      <c r="K96" s="225"/>
      <c r="L96" s="231"/>
      <c r="M96" s="232"/>
      <c r="N96" s="233"/>
      <c r="O96" s="233"/>
      <c r="P96" s="233"/>
      <c r="Q96" s="233"/>
      <c r="R96" s="233"/>
      <c r="S96" s="233"/>
      <c r="T96" s="234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5" t="s">
        <v>145</v>
      </c>
      <c r="AU96" s="235" t="s">
        <v>85</v>
      </c>
      <c r="AV96" s="13" t="s">
        <v>85</v>
      </c>
      <c r="AW96" s="13" t="s">
        <v>37</v>
      </c>
      <c r="AX96" s="13" t="s">
        <v>75</v>
      </c>
      <c r="AY96" s="235" t="s">
        <v>134</v>
      </c>
    </row>
    <row r="97" s="14" customFormat="1">
      <c r="A97" s="14"/>
      <c r="B97" s="236"/>
      <c r="C97" s="237"/>
      <c r="D97" s="226" t="s">
        <v>145</v>
      </c>
      <c r="E97" s="238" t="s">
        <v>19</v>
      </c>
      <c r="F97" s="239" t="s">
        <v>147</v>
      </c>
      <c r="G97" s="237"/>
      <c r="H97" s="240">
        <v>24</v>
      </c>
      <c r="I97" s="241"/>
      <c r="J97" s="237"/>
      <c r="K97" s="237"/>
      <c r="L97" s="242"/>
      <c r="M97" s="243"/>
      <c r="N97" s="244"/>
      <c r="O97" s="244"/>
      <c r="P97" s="244"/>
      <c r="Q97" s="244"/>
      <c r="R97" s="244"/>
      <c r="S97" s="244"/>
      <c r="T97" s="245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6" t="s">
        <v>145</v>
      </c>
      <c r="AU97" s="246" t="s">
        <v>85</v>
      </c>
      <c r="AV97" s="14" t="s">
        <v>141</v>
      </c>
      <c r="AW97" s="14" t="s">
        <v>37</v>
      </c>
      <c r="AX97" s="14" t="s">
        <v>83</v>
      </c>
      <c r="AY97" s="246" t="s">
        <v>134</v>
      </c>
    </row>
    <row r="98" s="2" customFormat="1" ht="24.15" customHeight="1">
      <c r="A98" s="40"/>
      <c r="B98" s="41"/>
      <c r="C98" s="206" t="s">
        <v>85</v>
      </c>
      <c r="D98" s="206" t="s">
        <v>136</v>
      </c>
      <c r="E98" s="207" t="s">
        <v>148</v>
      </c>
      <c r="F98" s="208" t="s">
        <v>149</v>
      </c>
      <c r="G98" s="209" t="s">
        <v>150</v>
      </c>
      <c r="H98" s="210">
        <v>0.71999999999999997</v>
      </c>
      <c r="I98" s="211"/>
      <c r="J98" s="212">
        <f>ROUND(I98*H98,2)</f>
        <v>0</v>
      </c>
      <c r="K98" s="208" t="s">
        <v>19</v>
      </c>
      <c r="L98" s="46"/>
      <c r="M98" s="213" t="s">
        <v>19</v>
      </c>
      <c r="N98" s="214" t="s">
        <v>46</v>
      </c>
      <c r="O98" s="86"/>
      <c r="P98" s="215">
        <f>O98*H98</f>
        <v>0</v>
      </c>
      <c r="Q98" s="215">
        <v>0</v>
      </c>
      <c r="R98" s="215">
        <f>Q98*H98</f>
        <v>0</v>
      </c>
      <c r="S98" s="215">
        <v>0</v>
      </c>
      <c r="T98" s="216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7" t="s">
        <v>141</v>
      </c>
      <c r="AT98" s="217" t="s">
        <v>136</v>
      </c>
      <c r="AU98" s="217" t="s">
        <v>85</v>
      </c>
      <c r="AY98" s="19" t="s">
        <v>134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9" t="s">
        <v>83</v>
      </c>
      <c r="BK98" s="218">
        <f>ROUND(I98*H98,2)</f>
        <v>0</v>
      </c>
      <c r="BL98" s="19" t="s">
        <v>141</v>
      </c>
      <c r="BM98" s="217" t="s">
        <v>151</v>
      </c>
    </row>
    <row r="99" s="13" customFormat="1">
      <c r="A99" s="13"/>
      <c r="B99" s="224"/>
      <c r="C99" s="225"/>
      <c r="D99" s="226" t="s">
        <v>145</v>
      </c>
      <c r="E99" s="227" t="s">
        <v>19</v>
      </c>
      <c r="F99" s="228" t="s">
        <v>152</v>
      </c>
      <c r="G99" s="225"/>
      <c r="H99" s="229">
        <v>0.71999999999999997</v>
      </c>
      <c r="I99" s="230"/>
      <c r="J99" s="225"/>
      <c r="K99" s="225"/>
      <c r="L99" s="231"/>
      <c r="M99" s="232"/>
      <c r="N99" s="233"/>
      <c r="O99" s="233"/>
      <c r="P99" s="233"/>
      <c r="Q99" s="233"/>
      <c r="R99" s="233"/>
      <c r="S99" s="233"/>
      <c r="T99" s="234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5" t="s">
        <v>145</v>
      </c>
      <c r="AU99" s="235" t="s">
        <v>85</v>
      </c>
      <c r="AV99" s="13" t="s">
        <v>85</v>
      </c>
      <c r="AW99" s="13" t="s">
        <v>37</v>
      </c>
      <c r="AX99" s="13" t="s">
        <v>83</v>
      </c>
      <c r="AY99" s="235" t="s">
        <v>134</v>
      </c>
    </row>
    <row r="100" s="2" customFormat="1" ht="37.8" customHeight="1">
      <c r="A100" s="40"/>
      <c r="B100" s="41"/>
      <c r="C100" s="206" t="s">
        <v>153</v>
      </c>
      <c r="D100" s="206" t="s">
        <v>136</v>
      </c>
      <c r="E100" s="207" t="s">
        <v>154</v>
      </c>
      <c r="F100" s="208" t="s">
        <v>155</v>
      </c>
      <c r="G100" s="209" t="s">
        <v>139</v>
      </c>
      <c r="H100" s="210">
        <v>141</v>
      </c>
      <c r="I100" s="211"/>
      <c r="J100" s="212">
        <f>ROUND(I100*H100,2)</f>
        <v>0</v>
      </c>
      <c r="K100" s="208" t="s">
        <v>140</v>
      </c>
      <c r="L100" s="46"/>
      <c r="M100" s="213" t="s">
        <v>19</v>
      </c>
      <c r="N100" s="214" t="s">
        <v>46</v>
      </c>
      <c r="O100" s="86"/>
      <c r="P100" s="215">
        <f>O100*H100</f>
        <v>0</v>
      </c>
      <c r="Q100" s="215">
        <v>0</v>
      </c>
      <c r="R100" s="215">
        <f>Q100*H100</f>
        <v>0</v>
      </c>
      <c r="S100" s="215">
        <v>0.44</v>
      </c>
      <c r="T100" s="216">
        <f>S100*H100</f>
        <v>62.039999999999999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7" t="s">
        <v>141</v>
      </c>
      <c r="AT100" s="217" t="s">
        <v>136</v>
      </c>
      <c r="AU100" s="217" t="s">
        <v>85</v>
      </c>
      <c r="AY100" s="19" t="s">
        <v>134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9" t="s">
        <v>83</v>
      </c>
      <c r="BK100" s="218">
        <f>ROUND(I100*H100,2)</f>
        <v>0</v>
      </c>
      <c r="BL100" s="19" t="s">
        <v>141</v>
      </c>
      <c r="BM100" s="217" t="s">
        <v>156</v>
      </c>
    </row>
    <row r="101" s="2" customFormat="1">
      <c r="A101" s="40"/>
      <c r="B101" s="41"/>
      <c r="C101" s="42"/>
      <c r="D101" s="219" t="s">
        <v>143</v>
      </c>
      <c r="E101" s="42"/>
      <c r="F101" s="220" t="s">
        <v>157</v>
      </c>
      <c r="G101" s="42"/>
      <c r="H101" s="42"/>
      <c r="I101" s="221"/>
      <c r="J101" s="42"/>
      <c r="K101" s="42"/>
      <c r="L101" s="46"/>
      <c r="M101" s="222"/>
      <c r="N101" s="223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143</v>
      </c>
      <c r="AU101" s="19" t="s">
        <v>85</v>
      </c>
    </row>
    <row r="102" s="15" customFormat="1">
      <c r="A102" s="15"/>
      <c r="B102" s="247"/>
      <c r="C102" s="248"/>
      <c r="D102" s="226" t="s">
        <v>145</v>
      </c>
      <c r="E102" s="249" t="s">
        <v>19</v>
      </c>
      <c r="F102" s="250" t="s">
        <v>158</v>
      </c>
      <c r="G102" s="248"/>
      <c r="H102" s="249" t="s">
        <v>19</v>
      </c>
      <c r="I102" s="251"/>
      <c r="J102" s="248"/>
      <c r="K102" s="248"/>
      <c r="L102" s="252"/>
      <c r="M102" s="253"/>
      <c r="N102" s="254"/>
      <c r="O102" s="254"/>
      <c r="P102" s="254"/>
      <c r="Q102" s="254"/>
      <c r="R102" s="254"/>
      <c r="S102" s="254"/>
      <c r="T102" s="25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T102" s="256" t="s">
        <v>145</v>
      </c>
      <c r="AU102" s="256" t="s">
        <v>85</v>
      </c>
      <c r="AV102" s="15" t="s">
        <v>83</v>
      </c>
      <c r="AW102" s="15" t="s">
        <v>37</v>
      </c>
      <c r="AX102" s="15" t="s">
        <v>75</v>
      </c>
      <c r="AY102" s="256" t="s">
        <v>134</v>
      </c>
    </row>
    <row r="103" s="13" customFormat="1">
      <c r="A103" s="13"/>
      <c r="B103" s="224"/>
      <c r="C103" s="225"/>
      <c r="D103" s="226" t="s">
        <v>145</v>
      </c>
      <c r="E103" s="227" t="s">
        <v>19</v>
      </c>
      <c r="F103" s="228" t="s">
        <v>159</v>
      </c>
      <c r="G103" s="225"/>
      <c r="H103" s="229">
        <v>82</v>
      </c>
      <c r="I103" s="230"/>
      <c r="J103" s="225"/>
      <c r="K103" s="225"/>
      <c r="L103" s="231"/>
      <c r="M103" s="232"/>
      <c r="N103" s="233"/>
      <c r="O103" s="233"/>
      <c r="P103" s="233"/>
      <c r="Q103" s="233"/>
      <c r="R103" s="233"/>
      <c r="S103" s="233"/>
      <c r="T103" s="234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5" t="s">
        <v>145</v>
      </c>
      <c r="AU103" s="235" t="s">
        <v>85</v>
      </c>
      <c r="AV103" s="13" t="s">
        <v>85</v>
      </c>
      <c r="AW103" s="13" t="s">
        <v>37</v>
      </c>
      <c r="AX103" s="13" t="s">
        <v>75</v>
      </c>
      <c r="AY103" s="235" t="s">
        <v>134</v>
      </c>
    </row>
    <row r="104" s="15" customFormat="1">
      <c r="A104" s="15"/>
      <c r="B104" s="247"/>
      <c r="C104" s="248"/>
      <c r="D104" s="226" t="s">
        <v>145</v>
      </c>
      <c r="E104" s="249" t="s">
        <v>19</v>
      </c>
      <c r="F104" s="250" t="s">
        <v>158</v>
      </c>
      <c r="G104" s="248"/>
      <c r="H104" s="249" t="s">
        <v>19</v>
      </c>
      <c r="I104" s="251"/>
      <c r="J104" s="248"/>
      <c r="K104" s="248"/>
      <c r="L104" s="252"/>
      <c r="M104" s="253"/>
      <c r="N104" s="254"/>
      <c r="O104" s="254"/>
      <c r="P104" s="254"/>
      <c r="Q104" s="254"/>
      <c r="R104" s="254"/>
      <c r="S104" s="254"/>
      <c r="T104" s="25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T104" s="256" t="s">
        <v>145</v>
      </c>
      <c r="AU104" s="256" t="s">
        <v>85</v>
      </c>
      <c r="AV104" s="15" t="s">
        <v>83</v>
      </c>
      <c r="AW104" s="15" t="s">
        <v>37</v>
      </c>
      <c r="AX104" s="15" t="s">
        <v>75</v>
      </c>
      <c r="AY104" s="256" t="s">
        <v>134</v>
      </c>
    </row>
    <row r="105" s="13" customFormat="1">
      <c r="A105" s="13"/>
      <c r="B105" s="224"/>
      <c r="C105" s="225"/>
      <c r="D105" s="226" t="s">
        <v>145</v>
      </c>
      <c r="E105" s="227" t="s">
        <v>19</v>
      </c>
      <c r="F105" s="228" t="s">
        <v>160</v>
      </c>
      <c r="G105" s="225"/>
      <c r="H105" s="229">
        <v>59</v>
      </c>
      <c r="I105" s="230"/>
      <c r="J105" s="225"/>
      <c r="K105" s="225"/>
      <c r="L105" s="231"/>
      <c r="M105" s="232"/>
      <c r="N105" s="233"/>
      <c r="O105" s="233"/>
      <c r="P105" s="233"/>
      <c r="Q105" s="233"/>
      <c r="R105" s="233"/>
      <c r="S105" s="233"/>
      <c r="T105" s="23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5" t="s">
        <v>145</v>
      </c>
      <c r="AU105" s="235" t="s">
        <v>85</v>
      </c>
      <c r="AV105" s="13" t="s">
        <v>85</v>
      </c>
      <c r="AW105" s="13" t="s">
        <v>37</v>
      </c>
      <c r="AX105" s="13" t="s">
        <v>75</v>
      </c>
      <c r="AY105" s="235" t="s">
        <v>134</v>
      </c>
    </row>
    <row r="106" s="14" customFormat="1">
      <c r="A106" s="14"/>
      <c r="B106" s="236"/>
      <c r="C106" s="237"/>
      <c r="D106" s="226" t="s">
        <v>145</v>
      </c>
      <c r="E106" s="238" t="s">
        <v>19</v>
      </c>
      <c r="F106" s="239" t="s">
        <v>147</v>
      </c>
      <c r="G106" s="237"/>
      <c r="H106" s="240">
        <v>141</v>
      </c>
      <c r="I106" s="241"/>
      <c r="J106" s="237"/>
      <c r="K106" s="237"/>
      <c r="L106" s="242"/>
      <c r="M106" s="243"/>
      <c r="N106" s="244"/>
      <c r="O106" s="244"/>
      <c r="P106" s="244"/>
      <c r="Q106" s="244"/>
      <c r="R106" s="244"/>
      <c r="S106" s="244"/>
      <c r="T106" s="245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6" t="s">
        <v>145</v>
      </c>
      <c r="AU106" s="246" t="s">
        <v>85</v>
      </c>
      <c r="AV106" s="14" t="s">
        <v>141</v>
      </c>
      <c r="AW106" s="14" t="s">
        <v>37</v>
      </c>
      <c r="AX106" s="14" t="s">
        <v>83</v>
      </c>
      <c r="AY106" s="246" t="s">
        <v>134</v>
      </c>
    </row>
    <row r="107" s="2" customFormat="1" ht="24.15" customHeight="1">
      <c r="A107" s="40"/>
      <c r="B107" s="41"/>
      <c r="C107" s="206" t="s">
        <v>141</v>
      </c>
      <c r="D107" s="206" t="s">
        <v>136</v>
      </c>
      <c r="E107" s="207" t="s">
        <v>161</v>
      </c>
      <c r="F107" s="208" t="s">
        <v>162</v>
      </c>
      <c r="G107" s="209" t="s">
        <v>139</v>
      </c>
      <c r="H107" s="210">
        <v>166.25299999999999</v>
      </c>
      <c r="I107" s="211"/>
      <c r="J107" s="212">
        <f>ROUND(I107*H107,2)</f>
        <v>0</v>
      </c>
      <c r="K107" s="208" t="s">
        <v>140</v>
      </c>
      <c r="L107" s="46"/>
      <c r="M107" s="213" t="s">
        <v>19</v>
      </c>
      <c r="N107" s="214" t="s">
        <v>46</v>
      </c>
      <c r="O107" s="86"/>
      <c r="P107" s="215">
        <f>O107*H107</f>
        <v>0</v>
      </c>
      <c r="Q107" s="215">
        <v>0.00015677000000000001</v>
      </c>
      <c r="R107" s="215">
        <f>Q107*H107</f>
        <v>0.02606348281</v>
      </c>
      <c r="S107" s="215">
        <v>0.23000000000000001</v>
      </c>
      <c r="T107" s="216">
        <f>S107*H107</f>
        <v>38.238189999999996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7" t="s">
        <v>141</v>
      </c>
      <c r="AT107" s="217" t="s">
        <v>136</v>
      </c>
      <c r="AU107" s="217" t="s">
        <v>85</v>
      </c>
      <c r="AY107" s="19" t="s">
        <v>134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9" t="s">
        <v>83</v>
      </c>
      <c r="BK107" s="218">
        <f>ROUND(I107*H107,2)</f>
        <v>0</v>
      </c>
      <c r="BL107" s="19" t="s">
        <v>141</v>
      </c>
      <c r="BM107" s="217" t="s">
        <v>163</v>
      </c>
    </row>
    <row r="108" s="2" customFormat="1">
      <c r="A108" s="40"/>
      <c r="B108" s="41"/>
      <c r="C108" s="42"/>
      <c r="D108" s="219" t="s">
        <v>143</v>
      </c>
      <c r="E108" s="42"/>
      <c r="F108" s="220" t="s">
        <v>164</v>
      </c>
      <c r="G108" s="42"/>
      <c r="H108" s="42"/>
      <c r="I108" s="221"/>
      <c r="J108" s="42"/>
      <c r="K108" s="42"/>
      <c r="L108" s="46"/>
      <c r="M108" s="222"/>
      <c r="N108" s="223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143</v>
      </c>
      <c r="AU108" s="19" t="s">
        <v>85</v>
      </c>
    </row>
    <row r="109" s="15" customFormat="1">
      <c r="A109" s="15"/>
      <c r="B109" s="247"/>
      <c r="C109" s="248"/>
      <c r="D109" s="226" t="s">
        <v>145</v>
      </c>
      <c r="E109" s="249" t="s">
        <v>19</v>
      </c>
      <c r="F109" s="250" t="s">
        <v>158</v>
      </c>
      <c r="G109" s="248"/>
      <c r="H109" s="249" t="s">
        <v>19</v>
      </c>
      <c r="I109" s="251"/>
      <c r="J109" s="248"/>
      <c r="K109" s="248"/>
      <c r="L109" s="252"/>
      <c r="M109" s="253"/>
      <c r="N109" s="254"/>
      <c r="O109" s="254"/>
      <c r="P109" s="254"/>
      <c r="Q109" s="254"/>
      <c r="R109" s="254"/>
      <c r="S109" s="254"/>
      <c r="T109" s="25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56" t="s">
        <v>145</v>
      </c>
      <c r="AU109" s="256" t="s">
        <v>85</v>
      </c>
      <c r="AV109" s="15" t="s">
        <v>83</v>
      </c>
      <c r="AW109" s="15" t="s">
        <v>37</v>
      </c>
      <c r="AX109" s="15" t="s">
        <v>75</v>
      </c>
      <c r="AY109" s="256" t="s">
        <v>134</v>
      </c>
    </row>
    <row r="110" s="13" customFormat="1">
      <c r="A110" s="13"/>
      <c r="B110" s="224"/>
      <c r="C110" s="225"/>
      <c r="D110" s="226" t="s">
        <v>145</v>
      </c>
      <c r="E110" s="227" t="s">
        <v>19</v>
      </c>
      <c r="F110" s="228" t="s">
        <v>159</v>
      </c>
      <c r="G110" s="225"/>
      <c r="H110" s="229">
        <v>82</v>
      </c>
      <c r="I110" s="230"/>
      <c r="J110" s="225"/>
      <c r="K110" s="225"/>
      <c r="L110" s="231"/>
      <c r="M110" s="232"/>
      <c r="N110" s="233"/>
      <c r="O110" s="233"/>
      <c r="P110" s="233"/>
      <c r="Q110" s="233"/>
      <c r="R110" s="233"/>
      <c r="S110" s="233"/>
      <c r="T110" s="234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5" t="s">
        <v>145</v>
      </c>
      <c r="AU110" s="235" t="s">
        <v>85</v>
      </c>
      <c r="AV110" s="13" t="s">
        <v>85</v>
      </c>
      <c r="AW110" s="13" t="s">
        <v>37</v>
      </c>
      <c r="AX110" s="13" t="s">
        <v>75</v>
      </c>
      <c r="AY110" s="235" t="s">
        <v>134</v>
      </c>
    </row>
    <row r="111" s="15" customFormat="1">
      <c r="A111" s="15"/>
      <c r="B111" s="247"/>
      <c r="C111" s="248"/>
      <c r="D111" s="226" t="s">
        <v>145</v>
      </c>
      <c r="E111" s="249" t="s">
        <v>19</v>
      </c>
      <c r="F111" s="250" t="s">
        <v>158</v>
      </c>
      <c r="G111" s="248"/>
      <c r="H111" s="249" t="s">
        <v>19</v>
      </c>
      <c r="I111" s="251"/>
      <c r="J111" s="248"/>
      <c r="K111" s="248"/>
      <c r="L111" s="252"/>
      <c r="M111" s="253"/>
      <c r="N111" s="254"/>
      <c r="O111" s="254"/>
      <c r="P111" s="254"/>
      <c r="Q111" s="254"/>
      <c r="R111" s="254"/>
      <c r="S111" s="254"/>
      <c r="T111" s="25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56" t="s">
        <v>145</v>
      </c>
      <c r="AU111" s="256" t="s">
        <v>85</v>
      </c>
      <c r="AV111" s="15" t="s">
        <v>83</v>
      </c>
      <c r="AW111" s="15" t="s">
        <v>37</v>
      </c>
      <c r="AX111" s="15" t="s">
        <v>75</v>
      </c>
      <c r="AY111" s="256" t="s">
        <v>134</v>
      </c>
    </row>
    <row r="112" s="13" customFormat="1">
      <c r="A112" s="13"/>
      <c r="B112" s="224"/>
      <c r="C112" s="225"/>
      <c r="D112" s="226" t="s">
        <v>145</v>
      </c>
      <c r="E112" s="227" t="s">
        <v>19</v>
      </c>
      <c r="F112" s="228" t="s">
        <v>160</v>
      </c>
      <c r="G112" s="225"/>
      <c r="H112" s="229">
        <v>59</v>
      </c>
      <c r="I112" s="230"/>
      <c r="J112" s="225"/>
      <c r="K112" s="225"/>
      <c r="L112" s="231"/>
      <c r="M112" s="232"/>
      <c r="N112" s="233"/>
      <c r="O112" s="233"/>
      <c r="P112" s="233"/>
      <c r="Q112" s="233"/>
      <c r="R112" s="233"/>
      <c r="S112" s="233"/>
      <c r="T112" s="234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5" t="s">
        <v>145</v>
      </c>
      <c r="AU112" s="235" t="s">
        <v>85</v>
      </c>
      <c r="AV112" s="13" t="s">
        <v>85</v>
      </c>
      <c r="AW112" s="13" t="s">
        <v>37</v>
      </c>
      <c r="AX112" s="13" t="s">
        <v>75</v>
      </c>
      <c r="AY112" s="235" t="s">
        <v>134</v>
      </c>
    </row>
    <row r="113" s="15" customFormat="1">
      <c r="A113" s="15"/>
      <c r="B113" s="247"/>
      <c r="C113" s="248"/>
      <c r="D113" s="226" t="s">
        <v>145</v>
      </c>
      <c r="E113" s="249" t="s">
        <v>19</v>
      </c>
      <c r="F113" s="250" t="s">
        <v>165</v>
      </c>
      <c r="G113" s="248"/>
      <c r="H113" s="249" t="s">
        <v>19</v>
      </c>
      <c r="I113" s="251"/>
      <c r="J113" s="248"/>
      <c r="K113" s="248"/>
      <c r="L113" s="252"/>
      <c r="M113" s="253"/>
      <c r="N113" s="254"/>
      <c r="O113" s="254"/>
      <c r="P113" s="254"/>
      <c r="Q113" s="254"/>
      <c r="R113" s="254"/>
      <c r="S113" s="254"/>
      <c r="T113" s="25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56" t="s">
        <v>145</v>
      </c>
      <c r="AU113" s="256" t="s">
        <v>85</v>
      </c>
      <c r="AV113" s="15" t="s">
        <v>83</v>
      </c>
      <c r="AW113" s="15" t="s">
        <v>37</v>
      </c>
      <c r="AX113" s="15" t="s">
        <v>75</v>
      </c>
      <c r="AY113" s="256" t="s">
        <v>134</v>
      </c>
    </row>
    <row r="114" s="13" customFormat="1">
      <c r="A114" s="13"/>
      <c r="B114" s="224"/>
      <c r="C114" s="225"/>
      <c r="D114" s="226" t="s">
        <v>145</v>
      </c>
      <c r="E114" s="227" t="s">
        <v>19</v>
      </c>
      <c r="F114" s="228" t="s">
        <v>166</v>
      </c>
      <c r="G114" s="225"/>
      <c r="H114" s="229">
        <v>25.253</v>
      </c>
      <c r="I114" s="230"/>
      <c r="J114" s="225"/>
      <c r="K114" s="225"/>
      <c r="L114" s="231"/>
      <c r="M114" s="232"/>
      <c r="N114" s="233"/>
      <c r="O114" s="233"/>
      <c r="P114" s="233"/>
      <c r="Q114" s="233"/>
      <c r="R114" s="233"/>
      <c r="S114" s="233"/>
      <c r="T114" s="234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5" t="s">
        <v>145</v>
      </c>
      <c r="AU114" s="235" t="s">
        <v>85</v>
      </c>
      <c r="AV114" s="13" t="s">
        <v>85</v>
      </c>
      <c r="AW114" s="13" t="s">
        <v>37</v>
      </c>
      <c r="AX114" s="13" t="s">
        <v>75</v>
      </c>
      <c r="AY114" s="235" t="s">
        <v>134</v>
      </c>
    </row>
    <row r="115" s="14" customFormat="1">
      <c r="A115" s="14"/>
      <c r="B115" s="236"/>
      <c r="C115" s="237"/>
      <c r="D115" s="226" t="s">
        <v>145</v>
      </c>
      <c r="E115" s="238" t="s">
        <v>19</v>
      </c>
      <c r="F115" s="239" t="s">
        <v>147</v>
      </c>
      <c r="G115" s="237"/>
      <c r="H115" s="240">
        <v>166.25299999999999</v>
      </c>
      <c r="I115" s="241"/>
      <c r="J115" s="237"/>
      <c r="K115" s="237"/>
      <c r="L115" s="242"/>
      <c r="M115" s="243"/>
      <c r="N115" s="244"/>
      <c r="O115" s="244"/>
      <c r="P115" s="244"/>
      <c r="Q115" s="244"/>
      <c r="R115" s="244"/>
      <c r="S115" s="244"/>
      <c r="T115" s="245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6" t="s">
        <v>145</v>
      </c>
      <c r="AU115" s="246" t="s">
        <v>85</v>
      </c>
      <c r="AV115" s="14" t="s">
        <v>141</v>
      </c>
      <c r="AW115" s="14" t="s">
        <v>37</v>
      </c>
      <c r="AX115" s="14" t="s">
        <v>83</v>
      </c>
      <c r="AY115" s="246" t="s">
        <v>134</v>
      </c>
    </row>
    <row r="116" s="2" customFormat="1" ht="16.5" customHeight="1">
      <c r="A116" s="40"/>
      <c r="B116" s="41"/>
      <c r="C116" s="206" t="s">
        <v>167</v>
      </c>
      <c r="D116" s="206" t="s">
        <v>136</v>
      </c>
      <c r="E116" s="207" t="s">
        <v>168</v>
      </c>
      <c r="F116" s="208" t="s">
        <v>169</v>
      </c>
      <c r="G116" s="209" t="s">
        <v>170</v>
      </c>
      <c r="H116" s="210">
        <v>10</v>
      </c>
      <c r="I116" s="211"/>
      <c r="J116" s="212">
        <f>ROUND(I116*H116,2)</f>
        <v>0</v>
      </c>
      <c r="K116" s="208" t="s">
        <v>140</v>
      </c>
      <c r="L116" s="46"/>
      <c r="M116" s="213" t="s">
        <v>19</v>
      </c>
      <c r="N116" s="214" t="s">
        <v>46</v>
      </c>
      <c r="O116" s="86"/>
      <c r="P116" s="215">
        <f>O116*H116</f>
        <v>0</v>
      </c>
      <c r="Q116" s="215">
        <v>0.026981213399999999</v>
      </c>
      <c r="R116" s="215">
        <f>Q116*H116</f>
        <v>0.26981213399999998</v>
      </c>
      <c r="S116" s="215">
        <v>0</v>
      </c>
      <c r="T116" s="216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7" t="s">
        <v>141</v>
      </c>
      <c r="AT116" s="217" t="s">
        <v>136</v>
      </c>
      <c r="AU116" s="217" t="s">
        <v>85</v>
      </c>
      <c r="AY116" s="19" t="s">
        <v>134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9" t="s">
        <v>83</v>
      </c>
      <c r="BK116" s="218">
        <f>ROUND(I116*H116,2)</f>
        <v>0</v>
      </c>
      <c r="BL116" s="19" t="s">
        <v>141</v>
      </c>
      <c r="BM116" s="217" t="s">
        <v>171</v>
      </c>
    </row>
    <row r="117" s="2" customFormat="1">
      <c r="A117" s="40"/>
      <c r="B117" s="41"/>
      <c r="C117" s="42"/>
      <c r="D117" s="219" t="s">
        <v>143</v>
      </c>
      <c r="E117" s="42"/>
      <c r="F117" s="220" t="s">
        <v>172</v>
      </c>
      <c r="G117" s="42"/>
      <c r="H117" s="42"/>
      <c r="I117" s="221"/>
      <c r="J117" s="42"/>
      <c r="K117" s="42"/>
      <c r="L117" s="46"/>
      <c r="M117" s="222"/>
      <c r="N117" s="223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143</v>
      </c>
      <c r="AU117" s="19" t="s">
        <v>85</v>
      </c>
    </row>
    <row r="118" s="13" customFormat="1">
      <c r="A118" s="13"/>
      <c r="B118" s="224"/>
      <c r="C118" s="225"/>
      <c r="D118" s="226" t="s">
        <v>145</v>
      </c>
      <c r="E118" s="227" t="s">
        <v>19</v>
      </c>
      <c r="F118" s="228" t="s">
        <v>173</v>
      </c>
      <c r="G118" s="225"/>
      <c r="H118" s="229">
        <v>10</v>
      </c>
      <c r="I118" s="230"/>
      <c r="J118" s="225"/>
      <c r="K118" s="225"/>
      <c r="L118" s="231"/>
      <c r="M118" s="232"/>
      <c r="N118" s="233"/>
      <c r="O118" s="233"/>
      <c r="P118" s="233"/>
      <c r="Q118" s="233"/>
      <c r="R118" s="233"/>
      <c r="S118" s="233"/>
      <c r="T118" s="234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5" t="s">
        <v>145</v>
      </c>
      <c r="AU118" s="235" t="s">
        <v>85</v>
      </c>
      <c r="AV118" s="13" t="s">
        <v>85</v>
      </c>
      <c r="AW118" s="13" t="s">
        <v>37</v>
      </c>
      <c r="AX118" s="13" t="s">
        <v>75</v>
      </c>
      <c r="AY118" s="235" t="s">
        <v>134</v>
      </c>
    </row>
    <row r="119" s="14" customFormat="1">
      <c r="A119" s="14"/>
      <c r="B119" s="236"/>
      <c r="C119" s="237"/>
      <c r="D119" s="226" t="s">
        <v>145</v>
      </c>
      <c r="E119" s="238" t="s">
        <v>19</v>
      </c>
      <c r="F119" s="239" t="s">
        <v>147</v>
      </c>
      <c r="G119" s="237"/>
      <c r="H119" s="240">
        <v>10</v>
      </c>
      <c r="I119" s="241"/>
      <c r="J119" s="237"/>
      <c r="K119" s="237"/>
      <c r="L119" s="242"/>
      <c r="M119" s="243"/>
      <c r="N119" s="244"/>
      <c r="O119" s="244"/>
      <c r="P119" s="244"/>
      <c r="Q119" s="244"/>
      <c r="R119" s="244"/>
      <c r="S119" s="244"/>
      <c r="T119" s="245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6" t="s">
        <v>145</v>
      </c>
      <c r="AU119" s="246" t="s">
        <v>85</v>
      </c>
      <c r="AV119" s="14" t="s">
        <v>141</v>
      </c>
      <c r="AW119" s="14" t="s">
        <v>37</v>
      </c>
      <c r="AX119" s="14" t="s">
        <v>83</v>
      </c>
      <c r="AY119" s="246" t="s">
        <v>134</v>
      </c>
    </row>
    <row r="120" s="2" customFormat="1" ht="21.75" customHeight="1">
      <c r="A120" s="40"/>
      <c r="B120" s="41"/>
      <c r="C120" s="206" t="s">
        <v>174</v>
      </c>
      <c r="D120" s="206" t="s">
        <v>136</v>
      </c>
      <c r="E120" s="207" t="s">
        <v>175</v>
      </c>
      <c r="F120" s="208" t="s">
        <v>176</v>
      </c>
      <c r="G120" s="209" t="s">
        <v>177</v>
      </c>
      <c r="H120" s="210">
        <v>300</v>
      </c>
      <c r="I120" s="211"/>
      <c r="J120" s="212">
        <f>ROUND(I120*H120,2)</f>
        <v>0</v>
      </c>
      <c r="K120" s="208" t="s">
        <v>140</v>
      </c>
      <c r="L120" s="46"/>
      <c r="M120" s="213" t="s">
        <v>19</v>
      </c>
      <c r="N120" s="214" t="s">
        <v>46</v>
      </c>
      <c r="O120" s="86"/>
      <c r="P120" s="215">
        <f>O120*H120</f>
        <v>0</v>
      </c>
      <c r="Q120" s="215">
        <v>4.07925E-05</v>
      </c>
      <c r="R120" s="215">
        <f>Q120*H120</f>
        <v>0.01223775</v>
      </c>
      <c r="S120" s="215">
        <v>0</v>
      </c>
      <c r="T120" s="216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7" t="s">
        <v>141</v>
      </c>
      <c r="AT120" s="217" t="s">
        <v>136</v>
      </c>
      <c r="AU120" s="217" t="s">
        <v>85</v>
      </c>
      <c r="AY120" s="19" t="s">
        <v>134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9" t="s">
        <v>83</v>
      </c>
      <c r="BK120" s="218">
        <f>ROUND(I120*H120,2)</f>
        <v>0</v>
      </c>
      <c r="BL120" s="19" t="s">
        <v>141</v>
      </c>
      <c r="BM120" s="217" t="s">
        <v>178</v>
      </c>
    </row>
    <row r="121" s="2" customFormat="1">
      <c r="A121" s="40"/>
      <c r="B121" s="41"/>
      <c r="C121" s="42"/>
      <c r="D121" s="219" t="s">
        <v>143</v>
      </c>
      <c r="E121" s="42"/>
      <c r="F121" s="220" t="s">
        <v>179</v>
      </c>
      <c r="G121" s="42"/>
      <c r="H121" s="42"/>
      <c r="I121" s="221"/>
      <c r="J121" s="42"/>
      <c r="K121" s="42"/>
      <c r="L121" s="46"/>
      <c r="M121" s="222"/>
      <c r="N121" s="223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143</v>
      </c>
      <c r="AU121" s="19" t="s">
        <v>85</v>
      </c>
    </row>
    <row r="122" s="15" customFormat="1">
      <c r="A122" s="15"/>
      <c r="B122" s="247"/>
      <c r="C122" s="248"/>
      <c r="D122" s="226" t="s">
        <v>145</v>
      </c>
      <c r="E122" s="249" t="s">
        <v>19</v>
      </c>
      <c r="F122" s="250" t="s">
        <v>180</v>
      </c>
      <c r="G122" s="248"/>
      <c r="H122" s="249" t="s">
        <v>19</v>
      </c>
      <c r="I122" s="251"/>
      <c r="J122" s="248"/>
      <c r="K122" s="248"/>
      <c r="L122" s="252"/>
      <c r="M122" s="253"/>
      <c r="N122" s="254"/>
      <c r="O122" s="254"/>
      <c r="P122" s="254"/>
      <c r="Q122" s="254"/>
      <c r="R122" s="254"/>
      <c r="S122" s="254"/>
      <c r="T122" s="25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T122" s="256" t="s">
        <v>145</v>
      </c>
      <c r="AU122" s="256" t="s">
        <v>85</v>
      </c>
      <c r="AV122" s="15" t="s">
        <v>83</v>
      </c>
      <c r="AW122" s="15" t="s">
        <v>37</v>
      </c>
      <c r="AX122" s="15" t="s">
        <v>75</v>
      </c>
      <c r="AY122" s="256" t="s">
        <v>134</v>
      </c>
    </row>
    <row r="123" s="13" customFormat="1">
      <c r="A123" s="13"/>
      <c r="B123" s="224"/>
      <c r="C123" s="225"/>
      <c r="D123" s="226" t="s">
        <v>145</v>
      </c>
      <c r="E123" s="227" t="s">
        <v>19</v>
      </c>
      <c r="F123" s="228" t="s">
        <v>181</v>
      </c>
      <c r="G123" s="225"/>
      <c r="H123" s="229">
        <v>300</v>
      </c>
      <c r="I123" s="230"/>
      <c r="J123" s="225"/>
      <c r="K123" s="225"/>
      <c r="L123" s="231"/>
      <c r="M123" s="232"/>
      <c r="N123" s="233"/>
      <c r="O123" s="233"/>
      <c r="P123" s="233"/>
      <c r="Q123" s="233"/>
      <c r="R123" s="233"/>
      <c r="S123" s="233"/>
      <c r="T123" s="234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5" t="s">
        <v>145</v>
      </c>
      <c r="AU123" s="235" t="s">
        <v>85</v>
      </c>
      <c r="AV123" s="13" t="s">
        <v>85</v>
      </c>
      <c r="AW123" s="13" t="s">
        <v>37</v>
      </c>
      <c r="AX123" s="13" t="s">
        <v>83</v>
      </c>
      <c r="AY123" s="235" t="s">
        <v>134</v>
      </c>
    </row>
    <row r="124" s="2" customFormat="1" ht="24.15" customHeight="1">
      <c r="A124" s="40"/>
      <c r="B124" s="41"/>
      <c r="C124" s="206" t="s">
        <v>182</v>
      </c>
      <c r="D124" s="206" t="s">
        <v>136</v>
      </c>
      <c r="E124" s="207" t="s">
        <v>183</v>
      </c>
      <c r="F124" s="208" t="s">
        <v>184</v>
      </c>
      <c r="G124" s="209" t="s">
        <v>185</v>
      </c>
      <c r="H124" s="210">
        <v>60</v>
      </c>
      <c r="I124" s="211"/>
      <c r="J124" s="212">
        <f>ROUND(I124*H124,2)</f>
        <v>0</v>
      </c>
      <c r="K124" s="208" t="s">
        <v>140</v>
      </c>
      <c r="L124" s="46"/>
      <c r="M124" s="213" t="s">
        <v>19</v>
      </c>
      <c r="N124" s="214" t="s">
        <v>46</v>
      </c>
      <c r="O124" s="86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7" t="s">
        <v>141</v>
      </c>
      <c r="AT124" s="217" t="s">
        <v>136</v>
      </c>
      <c r="AU124" s="217" t="s">
        <v>85</v>
      </c>
      <c r="AY124" s="19" t="s">
        <v>134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9" t="s">
        <v>83</v>
      </c>
      <c r="BK124" s="218">
        <f>ROUND(I124*H124,2)</f>
        <v>0</v>
      </c>
      <c r="BL124" s="19" t="s">
        <v>141</v>
      </c>
      <c r="BM124" s="217" t="s">
        <v>186</v>
      </c>
    </row>
    <row r="125" s="2" customFormat="1">
      <c r="A125" s="40"/>
      <c r="B125" s="41"/>
      <c r="C125" s="42"/>
      <c r="D125" s="219" t="s">
        <v>143</v>
      </c>
      <c r="E125" s="42"/>
      <c r="F125" s="220" t="s">
        <v>187</v>
      </c>
      <c r="G125" s="42"/>
      <c r="H125" s="42"/>
      <c r="I125" s="221"/>
      <c r="J125" s="42"/>
      <c r="K125" s="42"/>
      <c r="L125" s="46"/>
      <c r="M125" s="222"/>
      <c r="N125" s="223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143</v>
      </c>
      <c r="AU125" s="19" t="s">
        <v>85</v>
      </c>
    </row>
    <row r="126" s="2" customFormat="1" ht="49.05" customHeight="1">
      <c r="A126" s="40"/>
      <c r="B126" s="41"/>
      <c r="C126" s="206" t="s">
        <v>188</v>
      </c>
      <c r="D126" s="206" t="s">
        <v>136</v>
      </c>
      <c r="E126" s="207" t="s">
        <v>189</v>
      </c>
      <c r="F126" s="208" t="s">
        <v>190</v>
      </c>
      <c r="G126" s="209" t="s">
        <v>170</v>
      </c>
      <c r="H126" s="210">
        <v>10</v>
      </c>
      <c r="I126" s="211"/>
      <c r="J126" s="212">
        <f>ROUND(I126*H126,2)</f>
        <v>0</v>
      </c>
      <c r="K126" s="208" t="s">
        <v>140</v>
      </c>
      <c r="L126" s="46"/>
      <c r="M126" s="213" t="s">
        <v>19</v>
      </c>
      <c r="N126" s="214" t="s">
        <v>46</v>
      </c>
      <c r="O126" s="86"/>
      <c r="P126" s="215">
        <f>O126*H126</f>
        <v>0</v>
      </c>
      <c r="Q126" s="215">
        <v>0.0086767000000000007</v>
      </c>
      <c r="R126" s="215">
        <f>Q126*H126</f>
        <v>0.086767000000000011</v>
      </c>
      <c r="S126" s="215">
        <v>0</v>
      </c>
      <c r="T126" s="216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7" t="s">
        <v>141</v>
      </c>
      <c r="AT126" s="217" t="s">
        <v>136</v>
      </c>
      <c r="AU126" s="217" t="s">
        <v>85</v>
      </c>
      <c r="AY126" s="19" t="s">
        <v>134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9" t="s">
        <v>83</v>
      </c>
      <c r="BK126" s="218">
        <f>ROUND(I126*H126,2)</f>
        <v>0</v>
      </c>
      <c r="BL126" s="19" t="s">
        <v>141</v>
      </c>
      <c r="BM126" s="217" t="s">
        <v>191</v>
      </c>
    </row>
    <row r="127" s="2" customFormat="1">
      <c r="A127" s="40"/>
      <c r="B127" s="41"/>
      <c r="C127" s="42"/>
      <c r="D127" s="219" t="s">
        <v>143</v>
      </c>
      <c r="E127" s="42"/>
      <c r="F127" s="220" t="s">
        <v>192</v>
      </c>
      <c r="G127" s="42"/>
      <c r="H127" s="42"/>
      <c r="I127" s="221"/>
      <c r="J127" s="42"/>
      <c r="K127" s="42"/>
      <c r="L127" s="46"/>
      <c r="M127" s="222"/>
      <c r="N127" s="223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143</v>
      </c>
      <c r="AU127" s="19" t="s">
        <v>85</v>
      </c>
    </row>
    <row r="128" s="15" customFormat="1">
      <c r="A128" s="15"/>
      <c r="B128" s="247"/>
      <c r="C128" s="248"/>
      <c r="D128" s="226" t="s">
        <v>145</v>
      </c>
      <c r="E128" s="249" t="s">
        <v>19</v>
      </c>
      <c r="F128" s="250" t="s">
        <v>193</v>
      </c>
      <c r="G128" s="248"/>
      <c r="H128" s="249" t="s">
        <v>19</v>
      </c>
      <c r="I128" s="251"/>
      <c r="J128" s="248"/>
      <c r="K128" s="248"/>
      <c r="L128" s="252"/>
      <c r="M128" s="253"/>
      <c r="N128" s="254"/>
      <c r="O128" s="254"/>
      <c r="P128" s="254"/>
      <c r="Q128" s="254"/>
      <c r="R128" s="254"/>
      <c r="S128" s="254"/>
      <c r="T128" s="25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56" t="s">
        <v>145</v>
      </c>
      <c r="AU128" s="256" t="s">
        <v>85</v>
      </c>
      <c r="AV128" s="15" t="s">
        <v>83</v>
      </c>
      <c r="AW128" s="15" t="s">
        <v>37</v>
      </c>
      <c r="AX128" s="15" t="s">
        <v>75</v>
      </c>
      <c r="AY128" s="256" t="s">
        <v>134</v>
      </c>
    </row>
    <row r="129" s="13" customFormat="1">
      <c r="A129" s="13"/>
      <c r="B129" s="224"/>
      <c r="C129" s="225"/>
      <c r="D129" s="226" t="s">
        <v>145</v>
      </c>
      <c r="E129" s="227" t="s">
        <v>19</v>
      </c>
      <c r="F129" s="228" t="s">
        <v>173</v>
      </c>
      <c r="G129" s="225"/>
      <c r="H129" s="229">
        <v>10</v>
      </c>
      <c r="I129" s="230"/>
      <c r="J129" s="225"/>
      <c r="K129" s="225"/>
      <c r="L129" s="231"/>
      <c r="M129" s="232"/>
      <c r="N129" s="233"/>
      <c r="O129" s="233"/>
      <c r="P129" s="233"/>
      <c r="Q129" s="233"/>
      <c r="R129" s="233"/>
      <c r="S129" s="233"/>
      <c r="T129" s="23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5" t="s">
        <v>145</v>
      </c>
      <c r="AU129" s="235" t="s">
        <v>85</v>
      </c>
      <c r="AV129" s="13" t="s">
        <v>85</v>
      </c>
      <c r="AW129" s="13" t="s">
        <v>37</v>
      </c>
      <c r="AX129" s="13" t="s">
        <v>83</v>
      </c>
      <c r="AY129" s="235" t="s">
        <v>134</v>
      </c>
    </row>
    <row r="130" s="2" customFormat="1" ht="49.05" customHeight="1">
      <c r="A130" s="40"/>
      <c r="B130" s="41"/>
      <c r="C130" s="206" t="s">
        <v>194</v>
      </c>
      <c r="D130" s="206" t="s">
        <v>136</v>
      </c>
      <c r="E130" s="207" t="s">
        <v>195</v>
      </c>
      <c r="F130" s="208" t="s">
        <v>196</v>
      </c>
      <c r="G130" s="209" t="s">
        <v>170</v>
      </c>
      <c r="H130" s="210">
        <v>19</v>
      </c>
      <c r="I130" s="211"/>
      <c r="J130" s="212">
        <f>ROUND(I130*H130,2)</f>
        <v>0</v>
      </c>
      <c r="K130" s="208" t="s">
        <v>140</v>
      </c>
      <c r="L130" s="46"/>
      <c r="M130" s="213" t="s">
        <v>19</v>
      </c>
      <c r="N130" s="214" t="s">
        <v>46</v>
      </c>
      <c r="O130" s="86"/>
      <c r="P130" s="215">
        <f>O130*H130</f>
        <v>0</v>
      </c>
      <c r="Q130" s="215">
        <v>0.036904300000000001</v>
      </c>
      <c r="R130" s="215">
        <f>Q130*H130</f>
        <v>0.70118170000000002</v>
      </c>
      <c r="S130" s="215">
        <v>0</v>
      </c>
      <c r="T130" s="216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7" t="s">
        <v>141</v>
      </c>
      <c r="AT130" s="217" t="s">
        <v>136</v>
      </c>
      <c r="AU130" s="217" t="s">
        <v>85</v>
      </c>
      <c r="AY130" s="19" t="s">
        <v>134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9" t="s">
        <v>83</v>
      </c>
      <c r="BK130" s="218">
        <f>ROUND(I130*H130,2)</f>
        <v>0</v>
      </c>
      <c r="BL130" s="19" t="s">
        <v>141</v>
      </c>
      <c r="BM130" s="217" t="s">
        <v>197</v>
      </c>
    </row>
    <row r="131" s="2" customFormat="1">
      <c r="A131" s="40"/>
      <c r="B131" s="41"/>
      <c r="C131" s="42"/>
      <c r="D131" s="219" t="s">
        <v>143</v>
      </c>
      <c r="E131" s="42"/>
      <c r="F131" s="220" t="s">
        <v>198</v>
      </c>
      <c r="G131" s="42"/>
      <c r="H131" s="42"/>
      <c r="I131" s="221"/>
      <c r="J131" s="42"/>
      <c r="K131" s="42"/>
      <c r="L131" s="46"/>
      <c r="M131" s="222"/>
      <c r="N131" s="223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143</v>
      </c>
      <c r="AU131" s="19" t="s">
        <v>85</v>
      </c>
    </row>
    <row r="132" s="15" customFormat="1">
      <c r="A132" s="15"/>
      <c r="B132" s="247"/>
      <c r="C132" s="248"/>
      <c r="D132" s="226" t="s">
        <v>145</v>
      </c>
      <c r="E132" s="249" t="s">
        <v>19</v>
      </c>
      <c r="F132" s="250" t="s">
        <v>199</v>
      </c>
      <c r="G132" s="248"/>
      <c r="H132" s="249" t="s">
        <v>19</v>
      </c>
      <c r="I132" s="251"/>
      <c r="J132" s="248"/>
      <c r="K132" s="248"/>
      <c r="L132" s="252"/>
      <c r="M132" s="253"/>
      <c r="N132" s="254"/>
      <c r="O132" s="254"/>
      <c r="P132" s="254"/>
      <c r="Q132" s="254"/>
      <c r="R132" s="254"/>
      <c r="S132" s="254"/>
      <c r="T132" s="255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56" t="s">
        <v>145</v>
      </c>
      <c r="AU132" s="256" t="s">
        <v>85</v>
      </c>
      <c r="AV132" s="15" t="s">
        <v>83</v>
      </c>
      <c r="AW132" s="15" t="s">
        <v>37</v>
      </c>
      <c r="AX132" s="15" t="s">
        <v>75</v>
      </c>
      <c r="AY132" s="256" t="s">
        <v>134</v>
      </c>
    </row>
    <row r="133" s="13" customFormat="1">
      <c r="A133" s="13"/>
      <c r="B133" s="224"/>
      <c r="C133" s="225"/>
      <c r="D133" s="226" t="s">
        <v>145</v>
      </c>
      <c r="E133" s="227" t="s">
        <v>19</v>
      </c>
      <c r="F133" s="228" t="s">
        <v>200</v>
      </c>
      <c r="G133" s="225"/>
      <c r="H133" s="229">
        <v>19</v>
      </c>
      <c r="I133" s="230"/>
      <c r="J133" s="225"/>
      <c r="K133" s="225"/>
      <c r="L133" s="231"/>
      <c r="M133" s="232"/>
      <c r="N133" s="233"/>
      <c r="O133" s="233"/>
      <c r="P133" s="233"/>
      <c r="Q133" s="233"/>
      <c r="R133" s="233"/>
      <c r="S133" s="233"/>
      <c r="T133" s="23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5" t="s">
        <v>145</v>
      </c>
      <c r="AU133" s="235" t="s">
        <v>85</v>
      </c>
      <c r="AV133" s="13" t="s">
        <v>85</v>
      </c>
      <c r="AW133" s="13" t="s">
        <v>37</v>
      </c>
      <c r="AX133" s="13" t="s">
        <v>75</v>
      </c>
      <c r="AY133" s="235" t="s">
        <v>134</v>
      </c>
    </row>
    <row r="134" s="14" customFormat="1">
      <c r="A134" s="14"/>
      <c r="B134" s="236"/>
      <c r="C134" s="237"/>
      <c r="D134" s="226" t="s">
        <v>145</v>
      </c>
      <c r="E134" s="238" t="s">
        <v>19</v>
      </c>
      <c r="F134" s="239" t="s">
        <v>147</v>
      </c>
      <c r="G134" s="237"/>
      <c r="H134" s="240">
        <v>19</v>
      </c>
      <c r="I134" s="241"/>
      <c r="J134" s="237"/>
      <c r="K134" s="237"/>
      <c r="L134" s="242"/>
      <c r="M134" s="243"/>
      <c r="N134" s="244"/>
      <c r="O134" s="244"/>
      <c r="P134" s="244"/>
      <c r="Q134" s="244"/>
      <c r="R134" s="244"/>
      <c r="S134" s="244"/>
      <c r="T134" s="245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6" t="s">
        <v>145</v>
      </c>
      <c r="AU134" s="246" t="s">
        <v>85</v>
      </c>
      <c r="AV134" s="14" t="s">
        <v>141</v>
      </c>
      <c r="AW134" s="14" t="s">
        <v>37</v>
      </c>
      <c r="AX134" s="14" t="s">
        <v>83</v>
      </c>
      <c r="AY134" s="246" t="s">
        <v>134</v>
      </c>
    </row>
    <row r="135" s="2" customFormat="1" ht="16.5" customHeight="1">
      <c r="A135" s="40"/>
      <c r="B135" s="41"/>
      <c r="C135" s="206" t="s">
        <v>173</v>
      </c>
      <c r="D135" s="206" t="s">
        <v>136</v>
      </c>
      <c r="E135" s="207" t="s">
        <v>201</v>
      </c>
      <c r="F135" s="208" t="s">
        <v>202</v>
      </c>
      <c r="G135" s="209" t="s">
        <v>139</v>
      </c>
      <c r="H135" s="210">
        <v>20.608000000000001</v>
      </c>
      <c r="I135" s="211"/>
      <c r="J135" s="212">
        <f>ROUND(I135*H135,2)</f>
        <v>0</v>
      </c>
      <c r="K135" s="208" t="s">
        <v>140</v>
      </c>
      <c r="L135" s="46"/>
      <c r="M135" s="213" t="s">
        <v>19</v>
      </c>
      <c r="N135" s="214" t="s">
        <v>46</v>
      </c>
      <c r="O135" s="86"/>
      <c r="P135" s="215">
        <f>O135*H135</f>
        <v>0</v>
      </c>
      <c r="Q135" s="215">
        <v>0</v>
      </c>
      <c r="R135" s="215">
        <f>Q135*H135</f>
        <v>0</v>
      </c>
      <c r="S135" s="215">
        <v>0</v>
      </c>
      <c r="T135" s="216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7" t="s">
        <v>141</v>
      </c>
      <c r="AT135" s="217" t="s">
        <v>136</v>
      </c>
      <c r="AU135" s="217" t="s">
        <v>85</v>
      </c>
      <c r="AY135" s="19" t="s">
        <v>134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9" t="s">
        <v>83</v>
      </c>
      <c r="BK135" s="218">
        <f>ROUND(I135*H135,2)</f>
        <v>0</v>
      </c>
      <c r="BL135" s="19" t="s">
        <v>141</v>
      </c>
      <c r="BM135" s="217" t="s">
        <v>203</v>
      </c>
    </row>
    <row r="136" s="2" customFormat="1">
      <c r="A136" s="40"/>
      <c r="B136" s="41"/>
      <c r="C136" s="42"/>
      <c r="D136" s="219" t="s">
        <v>143</v>
      </c>
      <c r="E136" s="42"/>
      <c r="F136" s="220" t="s">
        <v>204</v>
      </c>
      <c r="G136" s="42"/>
      <c r="H136" s="42"/>
      <c r="I136" s="221"/>
      <c r="J136" s="42"/>
      <c r="K136" s="42"/>
      <c r="L136" s="46"/>
      <c r="M136" s="222"/>
      <c r="N136" s="223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143</v>
      </c>
      <c r="AU136" s="19" t="s">
        <v>85</v>
      </c>
    </row>
    <row r="137" s="15" customFormat="1">
      <c r="A137" s="15"/>
      <c r="B137" s="247"/>
      <c r="C137" s="248"/>
      <c r="D137" s="226" t="s">
        <v>145</v>
      </c>
      <c r="E137" s="249" t="s">
        <v>19</v>
      </c>
      <c r="F137" s="250" t="s">
        <v>205</v>
      </c>
      <c r="G137" s="248"/>
      <c r="H137" s="249" t="s">
        <v>19</v>
      </c>
      <c r="I137" s="251"/>
      <c r="J137" s="248"/>
      <c r="K137" s="248"/>
      <c r="L137" s="252"/>
      <c r="M137" s="253"/>
      <c r="N137" s="254"/>
      <c r="O137" s="254"/>
      <c r="P137" s="254"/>
      <c r="Q137" s="254"/>
      <c r="R137" s="254"/>
      <c r="S137" s="254"/>
      <c r="T137" s="255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56" t="s">
        <v>145</v>
      </c>
      <c r="AU137" s="256" t="s">
        <v>85</v>
      </c>
      <c r="AV137" s="15" t="s">
        <v>83</v>
      </c>
      <c r="AW137" s="15" t="s">
        <v>37</v>
      </c>
      <c r="AX137" s="15" t="s">
        <v>75</v>
      </c>
      <c r="AY137" s="256" t="s">
        <v>134</v>
      </c>
    </row>
    <row r="138" s="13" customFormat="1">
      <c r="A138" s="13"/>
      <c r="B138" s="224"/>
      <c r="C138" s="225"/>
      <c r="D138" s="226" t="s">
        <v>145</v>
      </c>
      <c r="E138" s="227" t="s">
        <v>19</v>
      </c>
      <c r="F138" s="228" t="s">
        <v>206</v>
      </c>
      <c r="G138" s="225"/>
      <c r="H138" s="229">
        <v>6.7850000000000001</v>
      </c>
      <c r="I138" s="230"/>
      <c r="J138" s="225"/>
      <c r="K138" s="225"/>
      <c r="L138" s="231"/>
      <c r="M138" s="232"/>
      <c r="N138" s="233"/>
      <c r="O138" s="233"/>
      <c r="P138" s="233"/>
      <c r="Q138" s="233"/>
      <c r="R138" s="233"/>
      <c r="S138" s="233"/>
      <c r="T138" s="23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5" t="s">
        <v>145</v>
      </c>
      <c r="AU138" s="235" t="s">
        <v>85</v>
      </c>
      <c r="AV138" s="13" t="s">
        <v>85</v>
      </c>
      <c r="AW138" s="13" t="s">
        <v>37</v>
      </c>
      <c r="AX138" s="13" t="s">
        <v>75</v>
      </c>
      <c r="AY138" s="235" t="s">
        <v>134</v>
      </c>
    </row>
    <row r="139" s="13" customFormat="1">
      <c r="A139" s="13"/>
      <c r="B139" s="224"/>
      <c r="C139" s="225"/>
      <c r="D139" s="226" t="s">
        <v>145</v>
      </c>
      <c r="E139" s="227" t="s">
        <v>19</v>
      </c>
      <c r="F139" s="228" t="s">
        <v>207</v>
      </c>
      <c r="G139" s="225"/>
      <c r="H139" s="229">
        <v>5.75</v>
      </c>
      <c r="I139" s="230"/>
      <c r="J139" s="225"/>
      <c r="K139" s="225"/>
      <c r="L139" s="231"/>
      <c r="M139" s="232"/>
      <c r="N139" s="233"/>
      <c r="O139" s="233"/>
      <c r="P139" s="233"/>
      <c r="Q139" s="233"/>
      <c r="R139" s="233"/>
      <c r="S139" s="233"/>
      <c r="T139" s="23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5" t="s">
        <v>145</v>
      </c>
      <c r="AU139" s="235" t="s">
        <v>85</v>
      </c>
      <c r="AV139" s="13" t="s">
        <v>85</v>
      </c>
      <c r="AW139" s="13" t="s">
        <v>37</v>
      </c>
      <c r="AX139" s="13" t="s">
        <v>75</v>
      </c>
      <c r="AY139" s="235" t="s">
        <v>134</v>
      </c>
    </row>
    <row r="140" s="13" customFormat="1">
      <c r="A140" s="13"/>
      <c r="B140" s="224"/>
      <c r="C140" s="225"/>
      <c r="D140" s="226" t="s">
        <v>145</v>
      </c>
      <c r="E140" s="227" t="s">
        <v>19</v>
      </c>
      <c r="F140" s="228" t="s">
        <v>208</v>
      </c>
      <c r="G140" s="225"/>
      <c r="H140" s="229">
        <v>4.3700000000000001</v>
      </c>
      <c r="I140" s="230"/>
      <c r="J140" s="225"/>
      <c r="K140" s="225"/>
      <c r="L140" s="231"/>
      <c r="M140" s="232"/>
      <c r="N140" s="233"/>
      <c r="O140" s="233"/>
      <c r="P140" s="233"/>
      <c r="Q140" s="233"/>
      <c r="R140" s="233"/>
      <c r="S140" s="233"/>
      <c r="T140" s="23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5" t="s">
        <v>145</v>
      </c>
      <c r="AU140" s="235" t="s">
        <v>85</v>
      </c>
      <c r="AV140" s="13" t="s">
        <v>85</v>
      </c>
      <c r="AW140" s="13" t="s">
        <v>37</v>
      </c>
      <c r="AX140" s="13" t="s">
        <v>75</v>
      </c>
      <c r="AY140" s="235" t="s">
        <v>134</v>
      </c>
    </row>
    <row r="141" s="13" customFormat="1">
      <c r="A141" s="13"/>
      <c r="B141" s="224"/>
      <c r="C141" s="225"/>
      <c r="D141" s="226" t="s">
        <v>145</v>
      </c>
      <c r="E141" s="227" t="s">
        <v>19</v>
      </c>
      <c r="F141" s="228" t="s">
        <v>209</v>
      </c>
      <c r="G141" s="225"/>
      <c r="H141" s="229">
        <v>3.7029999999999998</v>
      </c>
      <c r="I141" s="230"/>
      <c r="J141" s="225"/>
      <c r="K141" s="225"/>
      <c r="L141" s="231"/>
      <c r="M141" s="232"/>
      <c r="N141" s="233"/>
      <c r="O141" s="233"/>
      <c r="P141" s="233"/>
      <c r="Q141" s="233"/>
      <c r="R141" s="233"/>
      <c r="S141" s="233"/>
      <c r="T141" s="234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5" t="s">
        <v>145</v>
      </c>
      <c r="AU141" s="235" t="s">
        <v>85</v>
      </c>
      <c r="AV141" s="13" t="s">
        <v>85</v>
      </c>
      <c r="AW141" s="13" t="s">
        <v>37</v>
      </c>
      <c r="AX141" s="13" t="s">
        <v>75</v>
      </c>
      <c r="AY141" s="235" t="s">
        <v>134</v>
      </c>
    </row>
    <row r="142" s="14" customFormat="1">
      <c r="A142" s="14"/>
      <c r="B142" s="236"/>
      <c r="C142" s="237"/>
      <c r="D142" s="226" t="s">
        <v>145</v>
      </c>
      <c r="E142" s="238" t="s">
        <v>19</v>
      </c>
      <c r="F142" s="239" t="s">
        <v>147</v>
      </c>
      <c r="G142" s="237"/>
      <c r="H142" s="240">
        <v>20.608000000000001</v>
      </c>
      <c r="I142" s="241"/>
      <c r="J142" s="237"/>
      <c r="K142" s="237"/>
      <c r="L142" s="242"/>
      <c r="M142" s="243"/>
      <c r="N142" s="244"/>
      <c r="O142" s="244"/>
      <c r="P142" s="244"/>
      <c r="Q142" s="244"/>
      <c r="R142" s="244"/>
      <c r="S142" s="244"/>
      <c r="T142" s="245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6" t="s">
        <v>145</v>
      </c>
      <c r="AU142" s="246" t="s">
        <v>85</v>
      </c>
      <c r="AV142" s="14" t="s">
        <v>141</v>
      </c>
      <c r="AW142" s="14" t="s">
        <v>37</v>
      </c>
      <c r="AX142" s="14" t="s">
        <v>83</v>
      </c>
      <c r="AY142" s="246" t="s">
        <v>134</v>
      </c>
    </row>
    <row r="143" s="2" customFormat="1" ht="21.75" customHeight="1">
      <c r="A143" s="40"/>
      <c r="B143" s="41"/>
      <c r="C143" s="206" t="s">
        <v>210</v>
      </c>
      <c r="D143" s="206" t="s">
        <v>136</v>
      </c>
      <c r="E143" s="207" t="s">
        <v>211</v>
      </c>
      <c r="F143" s="208" t="s">
        <v>212</v>
      </c>
      <c r="G143" s="209" t="s">
        <v>150</v>
      </c>
      <c r="H143" s="210">
        <v>176.09999999999999</v>
      </c>
      <c r="I143" s="211"/>
      <c r="J143" s="212">
        <f>ROUND(I143*H143,2)</f>
        <v>0</v>
      </c>
      <c r="K143" s="208" t="s">
        <v>140</v>
      </c>
      <c r="L143" s="46"/>
      <c r="M143" s="213" t="s">
        <v>19</v>
      </c>
      <c r="N143" s="214" t="s">
        <v>46</v>
      </c>
      <c r="O143" s="86"/>
      <c r="P143" s="215">
        <f>O143*H143</f>
        <v>0</v>
      </c>
      <c r="Q143" s="215">
        <v>0</v>
      </c>
      <c r="R143" s="215">
        <f>Q143*H143</f>
        <v>0</v>
      </c>
      <c r="S143" s="215">
        <v>0</v>
      </c>
      <c r="T143" s="216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17" t="s">
        <v>141</v>
      </c>
      <c r="AT143" s="217" t="s">
        <v>136</v>
      </c>
      <c r="AU143" s="217" t="s">
        <v>85</v>
      </c>
      <c r="AY143" s="19" t="s">
        <v>134</v>
      </c>
      <c r="BE143" s="218">
        <f>IF(N143="základní",J143,0)</f>
        <v>0</v>
      </c>
      <c r="BF143" s="218">
        <f>IF(N143="snížená",J143,0)</f>
        <v>0</v>
      </c>
      <c r="BG143" s="218">
        <f>IF(N143="zákl. přenesená",J143,0)</f>
        <v>0</v>
      </c>
      <c r="BH143" s="218">
        <f>IF(N143="sníž. přenesená",J143,0)</f>
        <v>0</v>
      </c>
      <c r="BI143" s="218">
        <f>IF(N143="nulová",J143,0)</f>
        <v>0</v>
      </c>
      <c r="BJ143" s="19" t="s">
        <v>83</v>
      </c>
      <c r="BK143" s="218">
        <f>ROUND(I143*H143,2)</f>
        <v>0</v>
      </c>
      <c r="BL143" s="19" t="s">
        <v>141</v>
      </c>
      <c r="BM143" s="217" t="s">
        <v>213</v>
      </c>
    </row>
    <row r="144" s="2" customFormat="1">
      <c r="A144" s="40"/>
      <c r="B144" s="41"/>
      <c r="C144" s="42"/>
      <c r="D144" s="219" t="s">
        <v>143</v>
      </c>
      <c r="E144" s="42"/>
      <c r="F144" s="220" t="s">
        <v>214</v>
      </c>
      <c r="G144" s="42"/>
      <c r="H144" s="42"/>
      <c r="I144" s="221"/>
      <c r="J144" s="42"/>
      <c r="K144" s="42"/>
      <c r="L144" s="46"/>
      <c r="M144" s="222"/>
      <c r="N144" s="223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143</v>
      </c>
      <c r="AU144" s="19" t="s">
        <v>85</v>
      </c>
    </row>
    <row r="145" s="15" customFormat="1">
      <c r="A145" s="15"/>
      <c r="B145" s="247"/>
      <c r="C145" s="248"/>
      <c r="D145" s="226" t="s">
        <v>145</v>
      </c>
      <c r="E145" s="249" t="s">
        <v>19</v>
      </c>
      <c r="F145" s="250" t="s">
        <v>215</v>
      </c>
      <c r="G145" s="248"/>
      <c r="H145" s="249" t="s">
        <v>19</v>
      </c>
      <c r="I145" s="251"/>
      <c r="J145" s="248"/>
      <c r="K145" s="248"/>
      <c r="L145" s="252"/>
      <c r="M145" s="253"/>
      <c r="N145" s="254"/>
      <c r="O145" s="254"/>
      <c r="P145" s="254"/>
      <c r="Q145" s="254"/>
      <c r="R145" s="254"/>
      <c r="S145" s="254"/>
      <c r="T145" s="255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56" t="s">
        <v>145</v>
      </c>
      <c r="AU145" s="256" t="s">
        <v>85</v>
      </c>
      <c r="AV145" s="15" t="s">
        <v>83</v>
      </c>
      <c r="AW145" s="15" t="s">
        <v>37</v>
      </c>
      <c r="AX145" s="15" t="s">
        <v>75</v>
      </c>
      <c r="AY145" s="256" t="s">
        <v>134</v>
      </c>
    </row>
    <row r="146" s="13" customFormat="1">
      <c r="A146" s="13"/>
      <c r="B146" s="224"/>
      <c r="C146" s="225"/>
      <c r="D146" s="226" t="s">
        <v>145</v>
      </c>
      <c r="E146" s="227" t="s">
        <v>19</v>
      </c>
      <c r="F146" s="228" t="s">
        <v>216</v>
      </c>
      <c r="G146" s="225"/>
      <c r="H146" s="229">
        <v>176.09999999999999</v>
      </c>
      <c r="I146" s="230"/>
      <c r="J146" s="225"/>
      <c r="K146" s="225"/>
      <c r="L146" s="231"/>
      <c r="M146" s="232"/>
      <c r="N146" s="233"/>
      <c r="O146" s="233"/>
      <c r="P146" s="233"/>
      <c r="Q146" s="233"/>
      <c r="R146" s="233"/>
      <c r="S146" s="233"/>
      <c r="T146" s="23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5" t="s">
        <v>145</v>
      </c>
      <c r="AU146" s="235" t="s">
        <v>85</v>
      </c>
      <c r="AV146" s="13" t="s">
        <v>85</v>
      </c>
      <c r="AW146" s="13" t="s">
        <v>37</v>
      </c>
      <c r="AX146" s="13" t="s">
        <v>75</v>
      </c>
      <c r="AY146" s="235" t="s">
        <v>134</v>
      </c>
    </row>
    <row r="147" s="14" customFormat="1">
      <c r="A147" s="14"/>
      <c r="B147" s="236"/>
      <c r="C147" s="237"/>
      <c r="D147" s="226" t="s">
        <v>145</v>
      </c>
      <c r="E147" s="238" t="s">
        <v>19</v>
      </c>
      <c r="F147" s="239" t="s">
        <v>147</v>
      </c>
      <c r="G147" s="237"/>
      <c r="H147" s="240">
        <v>176.09999999999999</v>
      </c>
      <c r="I147" s="241"/>
      <c r="J147" s="237"/>
      <c r="K147" s="237"/>
      <c r="L147" s="242"/>
      <c r="M147" s="243"/>
      <c r="N147" s="244"/>
      <c r="O147" s="244"/>
      <c r="P147" s="244"/>
      <c r="Q147" s="244"/>
      <c r="R147" s="244"/>
      <c r="S147" s="244"/>
      <c r="T147" s="245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6" t="s">
        <v>145</v>
      </c>
      <c r="AU147" s="246" t="s">
        <v>85</v>
      </c>
      <c r="AV147" s="14" t="s">
        <v>141</v>
      </c>
      <c r="AW147" s="14" t="s">
        <v>37</v>
      </c>
      <c r="AX147" s="14" t="s">
        <v>83</v>
      </c>
      <c r="AY147" s="246" t="s">
        <v>134</v>
      </c>
    </row>
    <row r="148" s="2" customFormat="1" ht="24.15" customHeight="1">
      <c r="A148" s="40"/>
      <c r="B148" s="41"/>
      <c r="C148" s="206" t="s">
        <v>217</v>
      </c>
      <c r="D148" s="206" t="s">
        <v>136</v>
      </c>
      <c r="E148" s="207" t="s">
        <v>218</v>
      </c>
      <c r="F148" s="208" t="s">
        <v>219</v>
      </c>
      <c r="G148" s="209" t="s">
        <v>150</v>
      </c>
      <c r="H148" s="210">
        <v>176.09999999999999</v>
      </c>
      <c r="I148" s="211"/>
      <c r="J148" s="212">
        <f>ROUND(I148*H148,2)</f>
        <v>0</v>
      </c>
      <c r="K148" s="208" t="s">
        <v>140</v>
      </c>
      <c r="L148" s="46"/>
      <c r="M148" s="213" t="s">
        <v>19</v>
      </c>
      <c r="N148" s="214" t="s">
        <v>46</v>
      </c>
      <c r="O148" s="86"/>
      <c r="P148" s="215">
        <f>O148*H148</f>
        <v>0</v>
      </c>
      <c r="Q148" s="215">
        <v>0</v>
      </c>
      <c r="R148" s="215">
        <f>Q148*H148</f>
        <v>0</v>
      </c>
      <c r="S148" s="215">
        <v>0</v>
      </c>
      <c r="T148" s="216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7" t="s">
        <v>141</v>
      </c>
      <c r="AT148" s="217" t="s">
        <v>136</v>
      </c>
      <c r="AU148" s="217" t="s">
        <v>85</v>
      </c>
      <c r="AY148" s="19" t="s">
        <v>134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9" t="s">
        <v>83</v>
      </c>
      <c r="BK148" s="218">
        <f>ROUND(I148*H148,2)</f>
        <v>0</v>
      </c>
      <c r="BL148" s="19" t="s">
        <v>141</v>
      </c>
      <c r="BM148" s="217" t="s">
        <v>220</v>
      </c>
    </row>
    <row r="149" s="2" customFormat="1">
      <c r="A149" s="40"/>
      <c r="B149" s="41"/>
      <c r="C149" s="42"/>
      <c r="D149" s="219" t="s">
        <v>143</v>
      </c>
      <c r="E149" s="42"/>
      <c r="F149" s="220" t="s">
        <v>221</v>
      </c>
      <c r="G149" s="42"/>
      <c r="H149" s="42"/>
      <c r="I149" s="221"/>
      <c r="J149" s="42"/>
      <c r="K149" s="42"/>
      <c r="L149" s="46"/>
      <c r="M149" s="222"/>
      <c r="N149" s="223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143</v>
      </c>
      <c r="AU149" s="19" t="s">
        <v>85</v>
      </c>
    </row>
    <row r="150" s="2" customFormat="1" ht="24.15" customHeight="1">
      <c r="A150" s="40"/>
      <c r="B150" s="41"/>
      <c r="C150" s="206" t="s">
        <v>222</v>
      </c>
      <c r="D150" s="206" t="s">
        <v>136</v>
      </c>
      <c r="E150" s="207" t="s">
        <v>223</v>
      </c>
      <c r="F150" s="208" t="s">
        <v>224</v>
      </c>
      <c r="G150" s="209" t="s">
        <v>150</v>
      </c>
      <c r="H150" s="210">
        <v>9.25</v>
      </c>
      <c r="I150" s="211"/>
      <c r="J150" s="212">
        <f>ROUND(I150*H150,2)</f>
        <v>0</v>
      </c>
      <c r="K150" s="208" t="s">
        <v>140</v>
      </c>
      <c r="L150" s="46"/>
      <c r="M150" s="213" t="s">
        <v>19</v>
      </c>
      <c r="N150" s="214" t="s">
        <v>46</v>
      </c>
      <c r="O150" s="86"/>
      <c r="P150" s="215">
        <f>O150*H150</f>
        <v>0</v>
      </c>
      <c r="Q150" s="215">
        <v>0</v>
      </c>
      <c r="R150" s="215">
        <f>Q150*H150</f>
        <v>0</v>
      </c>
      <c r="S150" s="215">
        <v>0</v>
      </c>
      <c r="T150" s="216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7" t="s">
        <v>141</v>
      </c>
      <c r="AT150" s="217" t="s">
        <v>136</v>
      </c>
      <c r="AU150" s="217" t="s">
        <v>85</v>
      </c>
      <c r="AY150" s="19" t="s">
        <v>134</v>
      </c>
      <c r="BE150" s="218">
        <f>IF(N150="základní",J150,0)</f>
        <v>0</v>
      </c>
      <c r="BF150" s="218">
        <f>IF(N150="snížená",J150,0)</f>
        <v>0</v>
      </c>
      <c r="BG150" s="218">
        <f>IF(N150="zákl. přenesená",J150,0)</f>
        <v>0</v>
      </c>
      <c r="BH150" s="218">
        <f>IF(N150="sníž. přenesená",J150,0)</f>
        <v>0</v>
      </c>
      <c r="BI150" s="218">
        <f>IF(N150="nulová",J150,0)</f>
        <v>0</v>
      </c>
      <c r="BJ150" s="19" t="s">
        <v>83</v>
      </c>
      <c r="BK150" s="218">
        <f>ROUND(I150*H150,2)</f>
        <v>0</v>
      </c>
      <c r="BL150" s="19" t="s">
        <v>141</v>
      </c>
      <c r="BM150" s="217" t="s">
        <v>225</v>
      </c>
    </row>
    <row r="151" s="2" customFormat="1">
      <c r="A151" s="40"/>
      <c r="B151" s="41"/>
      <c r="C151" s="42"/>
      <c r="D151" s="219" t="s">
        <v>143</v>
      </c>
      <c r="E151" s="42"/>
      <c r="F151" s="220" t="s">
        <v>226</v>
      </c>
      <c r="G151" s="42"/>
      <c r="H151" s="42"/>
      <c r="I151" s="221"/>
      <c r="J151" s="42"/>
      <c r="K151" s="42"/>
      <c r="L151" s="46"/>
      <c r="M151" s="222"/>
      <c r="N151" s="223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143</v>
      </c>
      <c r="AU151" s="19" t="s">
        <v>85</v>
      </c>
    </row>
    <row r="152" s="15" customFormat="1">
      <c r="A152" s="15"/>
      <c r="B152" s="247"/>
      <c r="C152" s="248"/>
      <c r="D152" s="226" t="s">
        <v>145</v>
      </c>
      <c r="E152" s="249" t="s">
        <v>19</v>
      </c>
      <c r="F152" s="250" t="s">
        <v>199</v>
      </c>
      <c r="G152" s="248"/>
      <c r="H152" s="249" t="s">
        <v>19</v>
      </c>
      <c r="I152" s="251"/>
      <c r="J152" s="248"/>
      <c r="K152" s="248"/>
      <c r="L152" s="252"/>
      <c r="M152" s="253"/>
      <c r="N152" s="254"/>
      <c r="O152" s="254"/>
      <c r="P152" s="254"/>
      <c r="Q152" s="254"/>
      <c r="R152" s="254"/>
      <c r="S152" s="254"/>
      <c r="T152" s="255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56" t="s">
        <v>145</v>
      </c>
      <c r="AU152" s="256" t="s">
        <v>85</v>
      </c>
      <c r="AV152" s="15" t="s">
        <v>83</v>
      </c>
      <c r="AW152" s="15" t="s">
        <v>37</v>
      </c>
      <c r="AX152" s="15" t="s">
        <v>75</v>
      </c>
      <c r="AY152" s="256" t="s">
        <v>134</v>
      </c>
    </row>
    <row r="153" s="13" customFormat="1">
      <c r="A153" s="13"/>
      <c r="B153" s="224"/>
      <c r="C153" s="225"/>
      <c r="D153" s="226" t="s">
        <v>145</v>
      </c>
      <c r="E153" s="227" t="s">
        <v>19</v>
      </c>
      <c r="F153" s="228" t="s">
        <v>227</v>
      </c>
      <c r="G153" s="225"/>
      <c r="H153" s="229">
        <v>2</v>
      </c>
      <c r="I153" s="230"/>
      <c r="J153" s="225"/>
      <c r="K153" s="225"/>
      <c r="L153" s="231"/>
      <c r="M153" s="232"/>
      <c r="N153" s="233"/>
      <c r="O153" s="233"/>
      <c r="P153" s="233"/>
      <c r="Q153" s="233"/>
      <c r="R153" s="233"/>
      <c r="S153" s="233"/>
      <c r="T153" s="23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5" t="s">
        <v>145</v>
      </c>
      <c r="AU153" s="235" t="s">
        <v>85</v>
      </c>
      <c r="AV153" s="13" t="s">
        <v>85</v>
      </c>
      <c r="AW153" s="13" t="s">
        <v>37</v>
      </c>
      <c r="AX153" s="13" t="s">
        <v>75</v>
      </c>
      <c r="AY153" s="235" t="s">
        <v>134</v>
      </c>
    </row>
    <row r="154" s="13" customFormat="1">
      <c r="A154" s="13"/>
      <c r="B154" s="224"/>
      <c r="C154" s="225"/>
      <c r="D154" s="226" t="s">
        <v>145</v>
      </c>
      <c r="E154" s="227" t="s">
        <v>19</v>
      </c>
      <c r="F154" s="228" t="s">
        <v>228</v>
      </c>
      <c r="G154" s="225"/>
      <c r="H154" s="229">
        <v>3</v>
      </c>
      <c r="I154" s="230"/>
      <c r="J154" s="225"/>
      <c r="K154" s="225"/>
      <c r="L154" s="231"/>
      <c r="M154" s="232"/>
      <c r="N154" s="233"/>
      <c r="O154" s="233"/>
      <c r="P154" s="233"/>
      <c r="Q154" s="233"/>
      <c r="R154" s="233"/>
      <c r="S154" s="233"/>
      <c r="T154" s="23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5" t="s">
        <v>145</v>
      </c>
      <c r="AU154" s="235" t="s">
        <v>85</v>
      </c>
      <c r="AV154" s="13" t="s">
        <v>85</v>
      </c>
      <c r="AW154" s="13" t="s">
        <v>37</v>
      </c>
      <c r="AX154" s="13" t="s">
        <v>75</v>
      </c>
      <c r="AY154" s="235" t="s">
        <v>134</v>
      </c>
    </row>
    <row r="155" s="15" customFormat="1">
      <c r="A155" s="15"/>
      <c r="B155" s="247"/>
      <c r="C155" s="248"/>
      <c r="D155" s="226" t="s">
        <v>145</v>
      </c>
      <c r="E155" s="249" t="s">
        <v>19</v>
      </c>
      <c r="F155" s="250" t="s">
        <v>193</v>
      </c>
      <c r="G155" s="248"/>
      <c r="H155" s="249" t="s">
        <v>19</v>
      </c>
      <c r="I155" s="251"/>
      <c r="J155" s="248"/>
      <c r="K155" s="248"/>
      <c r="L155" s="252"/>
      <c r="M155" s="253"/>
      <c r="N155" s="254"/>
      <c r="O155" s="254"/>
      <c r="P155" s="254"/>
      <c r="Q155" s="254"/>
      <c r="R155" s="254"/>
      <c r="S155" s="254"/>
      <c r="T155" s="255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56" t="s">
        <v>145</v>
      </c>
      <c r="AU155" s="256" t="s">
        <v>85</v>
      </c>
      <c r="AV155" s="15" t="s">
        <v>83</v>
      </c>
      <c r="AW155" s="15" t="s">
        <v>37</v>
      </c>
      <c r="AX155" s="15" t="s">
        <v>75</v>
      </c>
      <c r="AY155" s="256" t="s">
        <v>134</v>
      </c>
    </row>
    <row r="156" s="13" customFormat="1">
      <c r="A156" s="13"/>
      <c r="B156" s="224"/>
      <c r="C156" s="225"/>
      <c r="D156" s="226" t="s">
        <v>145</v>
      </c>
      <c r="E156" s="227" t="s">
        <v>19</v>
      </c>
      <c r="F156" s="228" t="s">
        <v>229</v>
      </c>
      <c r="G156" s="225"/>
      <c r="H156" s="229">
        <v>4.25</v>
      </c>
      <c r="I156" s="230"/>
      <c r="J156" s="225"/>
      <c r="K156" s="225"/>
      <c r="L156" s="231"/>
      <c r="M156" s="232"/>
      <c r="N156" s="233"/>
      <c r="O156" s="233"/>
      <c r="P156" s="233"/>
      <c r="Q156" s="233"/>
      <c r="R156" s="233"/>
      <c r="S156" s="233"/>
      <c r="T156" s="23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5" t="s">
        <v>145</v>
      </c>
      <c r="AU156" s="235" t="s">
        <v>85</v>
      </c>
      <c r="AV156" s="13" t="s">
        <v>85</v>
      </c>
      <c r="AW156" s="13" t="s">
        <v>37</v>
      </c>
      <c r="AX156" s="13" t="s">
        <v>75</v>
      </c>
      <c r="AY156" s="235" t="s">
        <v>134</v>
      </c>
    </row>
    <row r="157" s="14" customFormat="1">
      <c r="A157" s="14"/>
      <c r="B157" s="236"/>
      <c r="C157" s="237"/>
      <c r="D157" s="226" t="s">
        <v>145</v>
      </c>
      <c r="E157" s="238" t="s">
        <v>19</v>
      </c>
      <c r="F157" s="239" t="s">
        <v>147</v>
      </c>
      <c r="G157" s="237"/>
      <c r="H157" s="240">
        <v>9.25</v>
      </c>
      <c r="I157" s="241"/>
      <c r="J157" s="237"/>
      <c r="K157" s="237"/>
      <c r="L157" s="242"/>
      <c r="M157" s="243"/>
      <c r="N157" s="244"/>
      <c r="O157" s="244"/>
      <c r="P157" s="244"/>
      <c r="Q157" s="244"/>
      <c r="R157" s="244"/>
      <c r="S157" s="244"/>
      <c r="T157" s="245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6" t="s">
        <v>145</v>
      </c>
      <c r="AU157" s="246" t="s">
        <v>85</v>
      </c>
      <c r="AV157" s="14" t="s">
        <v>141</v>
      </c>
      <c r="AW157" s="14" t="s">
        <v>37</v>
      </c>
      <c r="AX157" s="14" t="s">
        <v>83</v>
      </c>
      <c r="AY157" s="246" t="s">
        <v>134</v>
      </c>
    </row>
    <row r="158" s="2" customFormat="1" ht="24.15" customHeight="1">
      <c r="A158" s="40"/>
      <c r="B158" s="41"/>
      <c r="C158" s="206" t="s">
        <v>230</v>
      </c>
      <c r="D158" s="206" t="s">
        <v>136</v>
      </c>
      <c r="E158" s="207" t="s">
        <v>231</v>
      </c>
      <c r="F158" s="208" t="s">
        <v>232</v>
      </c>
      <c r="G158" s="209" t="s">
        <v>139</v>
      </c>
      <c r="H158" s="210">
        <v>56</v>
      </c>
      <c r="I158" s="211"/>
      <c r="J158" s="212">
        <f>ROUND(I158*H158,2)</f>
        <v>0</v>
      </c>
      <c r="K158" s="208" t="s">
        <v>140</v>
      </c>
      <c r="L158" s="46"/>
      <c r="M158" s="213" t="s">
        <v>19</v>
      </c>
      <c r="N158" s="214" t="s">
        <v>46</v>
      </c>
      <c r="O158" s="86"/>
      <c r="P158" s="215">
        <f>O158*H158</f>
        <v>0</v>
      </c>
      <c r="Q158" s="215">
        <v>0</v>
      </c>
      <c r="R158" s="215">
        <f>Q158*H158</f>
        <v>0</v>
      </c>
      <c r="S158" s="215">
        <v>0</v>
      </c>
      <c r="T158" s="216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17" t="s">
        <v>141</v>
      </c>
      <c r="AT158" s="217" t="s">
        <v>136</v>
      </c>
      <c r="AU158" s="217" t="s">
        <v>85</v>
      </c>
      <c r="AY158" s="19" t="s">
        <v>134</v>
      </c>
      <c r="BE158" s="218">
        <f>IF(N158="základní",J158,0)</f>
        <v>0</v>
      </c>
      <c r="BF158" s="218">
        <f>IF(N158="snížená",J158,0)</f>
        <v>0</v>
      </c>
      <c r="BG158" s="218">
        <f>IF(N158="zákl. přenesená",J158,0)</f>
        <v>0</v>
      </c>
      <c r="BH158" s="218">
        <f>IF(N158="sníž. přenesená",J158,0)</f>
        <v>0</v>
      </c>
      <c r="BI158" s="218">
        <f>IF(N158="nulová",J158,0)</f>
        <v>0</v>
      </c>
      <c r="BJ158" s="19" t="s">
        <v>83</v>
      </c>
      <c r="BK158" s="218">
        <f>ROUND(I158*H158,2)</f>
        <v>0</v>
      </c>
      <c r="BL158" s="19" t="s">
        <v>141</v>
      </c>
      <c r="BM158" s="217" t="s">
        <v>233</v>
      </c>
    </row>
    <row r="159" s="2" customFormat="1">
      <c r="A159" s="40"/>
      <c r="B159" s="41"/>
      <c r="C159" s="42"/>
      <c r="D159" s="219" t="s">
        <v>143</v>
      </c>
      <c r="E159" s="42"/>
      <c r="F159" s="220" t="s">
        <v>234</v>
      </c>
      <c r="G159" s="42"/>
      <c r="H159" s="42"/>
      <c r="I159" s="221"/>
      <c r="J159" s="42"/>
      <c r="K159" s="42"/>
      <c r="L159" s="46"/>
      <c r="M159" s="222"/>
      <c r="N159" s="223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143</v>
      </c>
      <c r="AU159" s="19" t="s">
        <v>85</v>
      </c>
    </row>
    <row r="160" s="15" customFormat="1">
      <c r="A160" s="15"/>
      <c r="B160" s="247"/>
      <c r="C160" s="248"/>
      <c r="D160" s="226" t="s">
        <v>145</v>
      </c>
      <c r="E160" s="249" t="s">
        <v>19</v>
      </c>
      <c r="F160" s="250" t="s">
        <v>235</v>
      </c>
      <c r="G160" s="248"/>
      <c r="H160" s="249" t="s">
        <v>19</v>
      </c>
      <c r="I160" s="251"/>
      <c r="J160" s="248"/>
      <c r="K160" s="248"/>
      <c r="L160" s="252"/>
      <c r="M160" s="253"/>
      <c r="N160" s="254"/>
      <c r="O160" s="254"/>
      <c r="P160" s="254"/>
      <c r="Q160" s="254"/>
      <c r="R160" s="254"/>
      <c r="S160" s="254"/>
      <c r="T160" s="255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56" t="s">
        <v>145</v>
      </c>
      <c r="AU160" s="256" t="s">
        <v>85</v>
      </c>
      <c r="AV160" s="15" t="s">
        <v>83</v>
      </c>
      <c r="AW160" s="15" t="s">
        <v>37</v>
      </c>
      <c r="AX160" s="15" t="s">
        <v>75</v>
      </c>
      <c r="AY160" s="256" t="s">
        <v>134</v>
      </c>
    </row>
    <row r="161" s="13" customFormat="1">
      <c r="A161" s="13"/>
      <c r="B161" s="224"/>
      <c r="C161" s="225"/>
      <c r="D161" s="226" t="s">
        <v>145</v>
      </c>
      <c r="E161" s="227" t="s">
        <v>19</v>
      </c>
      <c r="F161" s="228" t="s">
        <v>236</v>
      </c>
      <c r="G161" s="225"/>
      <c r="H161" s="229">
        <v>56</v>
      </c>
      <c r="I161" s="230"/>
      <c r="J161" s="225"/>
      <c r="K161" s="225"/>
      <c r="L161" s="231"/>
      <c r="M161" s="232"/>
      <c r="N161" s="233"/>
      <c r="O161" s="233"/>
      <c r="P161" s="233"/>
      <c r="Q161" s="233"/>
      <c r="R161" s="233"/>
      <c r="S161" s="233"/>
      <c r="T161" s="234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5" t="s">
        <v>145</v>
      </c>
      <c r="AU161" s="235" t="s">
        <v>85</v>
      </c>
      <c r="AV161" s="13" t="s">
        <v>85</v>
      </c>
      <c r="AW161" s="13" t="s">
        <v>37</v>
      </c>
      <c r="AX161" s="13" t="s">
        <v>83</v>
      </c>
      <c r="AY161" s="235" t="s">
        <v>134</v>
      </c>
    </row>
    <row r="162" s="2" customFormat="1" ht="24.15" customHeight="1">
      <c r="A162" s="40"/>
      <c r="B162" s="41"/>
      <c r="C162" s="206" t="s">
        <v>8</v>
      </c>
      <c r="D162" s="206" t="s">
        <v>136</v>
      </c>
      <c r="E162" s="207" t="s">
        <v>237</v>
      </c>
      <c r="F162" s="208" t="s">
        <v>238</v>
      </c>
      <c r="G162" s="209" t="s">
        <v>139</v>
      </c>
      <c r="H162" s="210">
        <v>56</v>
      </c>
      <c r="I162" s="211"/>
      <c r="J162" s="212">
        <f>ROUND(I162*H162,2)</f>
        <v>0</v>
      </c>
      <c r="K162" s="208" t="s">
        <v>140</v>
      </c>
      <c r="L162" s="46"/>
      <c r="M162" s="213" t="s">
        <v>19</v>
      </c>
      <c r="N162" s="214" t="s">
        <v>46</v>
      </c>
      <c r="O162" s="86"/>
      <c r="P162" s="215">
        <f>O162*H162</f>
        <v>0</v>
      </c>
      <c r="Q162" s="215">
        <v>0</v>
      </c>
      <c r="R162" s="215">
        <f>Q162*H162</f>
        <v>0</v>
      </c>
      <c r="S162" s="215">
        <v>0</v>
      </c>
      <c r="T162" s="216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17" t="s">
        <v>141</v>
      </c>
      <c r="AT162" s="217" t="s">
        <v>136</v>
      </c>
      <c r="AU162" s="217" t="s">
        <v>85</v>
      </c>
      <c r="AY162" s="19" t="s">
        <v>134</v>
      </c>
      <c r="BE162" s="218">
        <f>IF(N162="základní",J162,0)</f>
        <v>0</v>
      </c>
      <c r="BF162" s="218">
        <f>IF(N162="snížená",J162,0)</f>
        <v>0</v>
      </c>
      <c r="BG162" s="218">
        <f>IF(N162="zákl. přenesená",J162,0)</f>
        <v>0</v>
      </c>
      <c r="BH162" s="218">
        <f>IF(N162="sníž. přenesená",J162,0)</f>
        <v>0</v>
      </c>
      <c r="BI162" s="218">
        <f>IF(N162="nulová",J162,0)</f>
        <v>0</v>
      </c>
      <c r="BJ162" s="19" t="s">
        <v>83</v>
      </c>
      <c r="BK162" s="218">
        <f>ROUND(I162*H162,2)</f>
        <v>0</v>
      </c>
      <c r="BL162" s="19" t="s">
        <v>141</v>
      </c>
      <c r="BM162" s="217" t="s">
        <v>239</v>
      </c>
    </row>
    <row r="163" s="2" customFormat="1">
      <c r="A163" s="40"/>
      <c r="B163" s="41"/>
      <c r="C163" s="42"/>
      <c r="D163" s="219" t="s">
        <v>143</v>
      </c>
      <c r="E163" s="42"/>
      <c r="F163" s="220" t="s">
        <v>240</v>
      </c>
      <c r="G163" s="42"/>
      <c r="H163" s="42"/>
      <c r="I163" s="221"/>
      <c r="J163" s="42"/>
      <c r="K163" s="42"/>
      <c r="L163" s="46"/>
      <c r="M163" s="222"/>
      <c r="N163" s="223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143</v>
      </c>
      <c r="AU163" s="19" t="s">
        <v>85</v>
      </c>
    </row>
    <row r="164" s="15" customFormat="1">
      <c r="A164" s="15"/>
      <c r="B164" s="247"/>
      <c r="C164" s="248"/>
      <c r="D164" s="226" t="s">
        <v>145</v>
      </c>
      <c r="E164" s="249" t="s">
        <v>19</v>
      </c>
      <c r="F164" s="250" t="s">
        <v>235</v>
      </c>
      <c r="G164" s="248"/>
      <c r="H164" s="249" t="s">
        <v>19</v>
      </c>
      <c r="I164" s="251"/>
      <c r="J164" s="248"/>
      <c r="K164" s="248"/>
      <c r="L164" s="252"/>
      <c r="M164" s="253"/>
      <c r="N164" s="254"/>
      <c r="O164" s="254"/>
      <c r="P164" s="254"/>
      <c r="Q164" s="254"/>
      <c r="R164" s="254"/>
      <c r="S164" s="254"/>
      <c r="T164" s="255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56" t="s">
        <v>145</v>
      </c>
      <c r="AU164" s="256" t="s">
        <v>85</v>
      </c>
      <c r="AV164" s="15" t="s">
        <v>83</v>
      </c>
      <c r="AW164" s="15" t="s">
        <v>37</v>
      </c>
      <c r="AX164" s="15" t="s">
        <v>75</v>
      </c>
      <c r="AY164" s="256" t="s">
        <v>134</v>
      </c>
    </row>
    <row r="165" s="13" customFormat="1">
      <c r="A165" s="13"/>
      <c r="B165" s="224"/>
      <c r="C165" s="225"/>
      <c r="D165" s="226" t="s">
        <v>145</v>
      </c>
      <c r="E165" s="227" t="s">
        <v>19</v>
      </c>
      <c r="F165" s="228" t="s">
        <v>236</v>
      </c>
      <c r="G165" s="225"/>
      <c r="H165" s="229">
        <v>56</v>
      </c>
      <c r="I165" s="230"/>
      <c r="J165" s="225"/>
      <c r="K165" s="225"/>
      <c r="L165" s="231"/>
      <c r="M165" s="232"/>
      <c r="N165" s="233"/>
      <c r="O165" s="233"/>
      <c r="P165" s="233"/>
      <c r="Q165" s="233"/>
      <c r="R165" s="233"/>
      <c r="S165" s="233"/>
      <c r="T165" s="234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5" t="s">
        <v>145</v>
      </c>
      <c r="AU165" s="235" t="s">
        <v>85</v>
      </c>
      <c r="AV165" s="13" t="s">
        <v>85</v>
      </c>
      <c r="AW165" s="13" t="s">
        <v>37</v>
      </c>
      <c r="AX165" s="13" t="s">
        <v>83</v>
      </c>
      <c r="AY165" s="235" t="s">
        <v>134</v>
      </c>
    </row>
    <row r="166" s="2" customFormat="1" ht="16.5" customHeight="1">
      <c r="A166" s="40"/>
      <c r="B166" s="41"/>
      <c r="C166" s="257" t="s">
        <v>241</v>
      </c>
      <c r="D166" s="257" t="s">
        <v>242</v>
      </c>
      <c r="E166" s="258" t="s">
        <v>243</v>
      </c>
      <c r="F166" s="259" t="s">
        <v>244</v>
      </c>
      <c r="G166" s="260" t="s">
        <v>245</v>
      </c>
      <c r="H166" s="261">
        <v>2.8929999999999998</v>
      </c>
      <c r="I166" s="262"/>
      <c r="J166" s="263">
        <f>ROUND(I166*H166,2)</f>
        <v>0</v>
      </c>
      <c r="K166" s="259" t="s">
        <v>140</v>
      </c>
      <c r="L166" s="264"/>
      <c r="M166" s="265" t="s">
        <v>19</v>
      </c>
      <c r="N166" s="266" t="s">
        <v>46</v>
      </c>
      <c r="O166" s="86"/>
      <c r="P166" s="215">
        <f>O166*H166</f>
        <v>0</v>
      </c>
      <c r="Q166" s="215">
        <v>1</v>
      </c>
      <c r="R166" s="215">
        <f>Q166*H166</f>
        <v>2.8929999999999998</v>
      </c>
      <c r="S166" s="215">
        <v>0</v>
      </c>
      <c r="T166" s="216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17" t="s">
        <v>188</v>
      </c>
      <c r="AT166" s="217" t="s">
        <v>242</v>
      </c>
      <c r="AU166" s="217" t="s">
        <v>85</v>
      </c>
      <c r="AY166" s="19" t="s">
        <v>134</v>
      </c>
      <c r="BE166" s="218">
        <f>IF(N166="základní",J166,0)</f>
        <v>0</v>
      </c>
      <c r="BF166" s="218">
        <f>IF(N166="snížená",J166,0)</f>
        <v>0</v>
      </c>
      <c r="BG166" s="218">
        <f>IF(N166="zákl. přenesená",J166,0)</f>
        <v>0</v>
      </c>
      <c r="BH166" s="218">
        <f>IF(N166="sníž. přenesená",J166,0)</f>
        <v>0</v>
      </c>
      <c r="BI166" s="218">
        <f>IF(N166="nulová",J166,0)</f>
        <v>0</v>
      </c>
      <c r="BJ166" s="19" t="s">
        <v>83</v>
      </c>
      <c r="BK166" s="218">
        <f>ROUND(I166*H166,2)</f>
        <v>0</v>
      </c>
      <c r="BL166" s="19" t="s">
        <v>141</v>
      </c>
      <c r="BM166" s="217" t="s">
        <v>246</v>
      </c>
    </row>
    <row r="167" s="2" customFormat="1">
      <c r="A167" s="40"/>
      <c r="B167" s="41"/>
      <c r="C167" s="42"/>
      <c r="D167" s="219" t="s">
        <v>143</v>
      </c>
      <c r="E167" s="42"/>
      <c r="F167" s="220" t="s">
        <v>247</v>
      </c>
      <c r="G167" s="42"/>
      <c r="H167" s="42"/>
      <c r="I167" s="221"/>
      <c r="J167" s="42"/>
      <c r="K167" s="42"/>
      <c r="L167" s="46"/>
      <c r="M167" s="222"/>
      <c r="N167" s="223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143</v>
      </c>
      <c r="AU167" s="19" t="s">
        <v>85</v>
      </c>
    </row>
    <row r="168" s="15" customFormat="1">
      <c r="A168" s="15"/>
      <c r="B168" s="247"/>
      <c r="C168" s="248"/>
      <c r="D168" s="226" t="s">
        <v>145</v>
      </c>
      <c r="E168" s="249" t="s">
        <v>19</v>
      </c>
      <c r="F168" s="250" t="s">
        <v>248</v>
      </c>
      <c r="G168" s="248"/>
      <c r="H168" s="249" t="s">
        <v>19</v>
      </c>
      <c r="I168" s="251"/>
      <c r="J168" s="248"/>
      <c r="K168" s="248"/>
      <c r="L168" s="252"/>
      <c r="M168" s="253"/>
      <c r="N168" s="254"/>
      <c r="O168" s="254"/>
      <c r="P168" s="254"/>
      <c r="Q168" s="254"/>
      <c r="R168" s="254"/>
      <c r="S168" s="254"/>
      <c r="T168" s="255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56" t="s">
        <v>145</v>
      </c>
      <c r="AU168" s="256" t="s">
        <v>85</v>
      </c>
      <c r="AV168" s="15" t="s">
        <v>83</v>
      </c>
      <c r="AW168" s="15" t="s">
        <v>37</v>
      </c>
      <c r="AX168" s="15" t="s">
        <v>75</v>
      </c>
      <c r="AY168" s="256" t="s">
        <v>134</v>
      </c>
    </row>
    <row r="169" s="13" customFormat="1">
      <c r="A169" s="13"/>
      <c r="B169" s="224"/>
      <c r="C169" s="225"/>
      <c r="D169" s="226" t="s">
        <v>145</v>
      </c>
      <c r="E169" s="227" t="s">
        <v>19</v>
      </c>
      <c r="F169" s="228" t="s">
        <v>249</v>
      </c>
      <c r="G169" s="225"/>
      <c r="H169" s="229">
        <v>2.8929999999999998</v>
      </c>
      <c r="I169" s="230"/>
      <c r="J169" s="225"/>
      <c r="K169" s="225"/>
      <c r="L169" s="231"/>
      <c r="M169" s="232"/>
      <c r="N169" s="233"/>
      <c r="O169" s="233"/>
      <c r="P169" s="233"/>
      <c r="Q169" s="233"/>
      <c r="R169" s="233"/>
      <c r="S169" s="233"/>
      <c r="T169" s="234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5" t="s">
        <v>145</v>
      </c>
      <c r="AU169" s="235" t="s">
        <v>85</v>
      </c>
      <c r="AV169" s="13" t="s">
        <v>85</v>
      </c>
      <c r="AW169" s="13" t="s">
        <v>37</v>
      </c>
      <c r="AX169" s="13" t="s">
        <v>75</v>
      </c>
      <c r="AY169" s="235" t="s">
        <v>134</v>
      </c>
    </row>
    <row r="170" s="14" customFormat="1">
      <c r="A170" s="14"/>
      <c r="B170" s="236"/>
      <c r="C170" s="237"/>
      <c r="D170" s="226" t="s">
        <v>145</v>
      </c>
      <c r="E170" s="238" t="s">
        <v>19</v>
      </c>
      <c r="F170" s="239" t="s">
        <v>147</v>
      </c>
      <c r="G170" s="237"/>
      <c r="H170" s="240">
        <v>2.8929999999999998</v>
      </c>
      <c r="I170" s="241"/>
      <c r="J170" s="237"/>
      <c r="K170" s="237"/>
      <c r="L170" s="242"/>
      <c r="M170" s="243"/>
      <c r="N170" s="244"/>
      <c r="O170" s="244"/>
      <c r="P170" s="244"/>
      <c r="Q170" s="244"/>
      <c r="R170" s="244"/>
      <c r="S170" s="244"/>
      <c r="T170" s="245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6" t="s">
        <v>145</v>
      </c>
      <c r="AU170" s="246" t="s">
        <v>85</v>
      </c>
      <c r="AV170" s="14" t="s">
        <v>141</v>
      </c>
      <c r="AW170" s="14" t="s">
        <v>37</v>
      </c>
      <c r="AX170" s="14" t="s">
        <v>83</v>
      </c>
      <c r="AY170" s="246" t="s">
        <v>134</v>
      </c>
    </row>
    <row r="171" s="2" customFormat="1" ht="37.8" customHeight="1">
      <c r="A171" s="40"/>
      <c r="B171" s="41"/>
      <c r="C171" s="206" t="s">
        <v>250</v>
      </c>
      <c r="D171" s="206" t="s">
        <v>136</v>
      </c>
      <c r="E171" s="207" t="s">
        <v>251</v>
      </c>
      <c r="F171" s="208" t="s">
        <v>252</v>
      </c>
      <c r="G171" s="209" t="s">
        <v>150</v>
      </c>
      <c r="H171" s="210">
        <v>176.09999999999999</v>
      </c>
      <c r="I171" s="211"/>
      <c r="J171" s="212">
        <f>ROUND(I171*H171,2)</f>
        <v>0</v>
      </c>
      <c r="K171" s="208" t="s">
        <v>140</v>
      </c>
      <c r="L171" s="46"/>
      <c r="M171" s="213" t="s">
        <v>19</v>
      </c>
      <c r="N171" s="214" t="s">
        <v>46</v>
      </c>
      <c r="O171" s="86"/>
      <c r="P171" s="215">
        <f>O171*H171</f>
        <v>0</v>
      </c>
      <c r="Q171" s="215">
        <v>0</v>
      </c>
      <c r="R171" s="215">
        <f>Q171*H171</f>
        <v>0</v>
      </c>
      <c r="S171" s="215">
        <v>0</v>
      </c>
      <c r="T171" s="216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17" t="s">
        <v>141</v>
      </c>
      <c r="AT171" s="217" t="s">
        <v>136</v>
      </c>
      <c r="AU171" s="217" t="s">
        <v>85</v>
      </c>
      <c r="AY171" s="19" t="s">
        <v>134</v>
      </c>
      <c r="BE171" s="218">
        <f>IF(N171="základní",J171,0)</f>
        <v>0</v>
      </c>
      <c r="BF171" s="218">
        <f>IF(N171="snížená",J171,0)</f>
        <v>0</v>
      </c>
      <c r="BG171" s="218">
        <f>IF(N171="zákl. přenesená",J171,0)</f>
        <v>0</v>
      </c>
      <c r="BH171" s="218">
        <f>IF(N171="sníž. přenesená",J171,0)</f>
        <v>0</v>
      </c>
      <c r="BI171" s="218">
        <f>IF(N171="nulová",J171,0)</f>
        <v>0</v>
      </c>
      <c r="BJ171" s="19" t="s">
        <v>83</v>
      </c>
      <c r="BK171" s="218">
        <f>ROUND(I171*H171,2)</f>
        <v>0</v>
      </c>
      <c r="BL171" s="19" t="s">
        <v>141</v>
      </c>
      <c r="BM171" s="217" t="s">
        <v>253</v>
      </c>
    </row>
    <row r="172" s="2" customFormat="1">
      <c r="A172" s="40"/>
      <c r="B172" s="41"/>
      <c r="C172" s="42"/>
      <c r="D172" s="219" t="s">
        <v>143</v>
      </c>
      <c r="E172" s="42"/>
      <c r="F172" s="220" t="s">
        <v>254</v>
      </c>
      <c r="G172" s="42"/>
      <c r="H172" s="42"/>
      <c r="I172" s="221"/>
      <c r="J172" s="42"/>
      <c r="K172" s="42"/>
      <c r="L172" s="46"/>
      <c r="M172" s="222"/>
      <c r="N172" s="223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143</v>
      </c>
      <c r="AU172" s="19" t="s">
        <v>85</v>
      </c>
    </row>
    <row r="173" s="13" customFormat="1">
      <c r="A173" s="13"/>
      <c r="B173" s="224"/>
      <c r="C173" s="225"/>
      <c r="D173" s="226" t="s">
        <v>145</v>
      </c>
      <c r="E173" s="227" t="s">
        <v>19</v>
      </c>
      <c r="F173" s="228" t="s">
        <v>255</v>
      </c>
      <c r="G173" s="225"/>
      <c r="H173" s="229">
        <v>176.09999999999999</v>
      </c>
      <c r="I173" s="230"/>
      <c r="J173" s="225"/>
      <c r="K173" s="225"/>
      <c r="L173" s="231"/>
      <c r="M173" s="232"/>
      <c r="N173" s="233"/>
      <c r="O173" s="233"/>
      <c r="P173" s="233"/>
      <c r="Q173" s="233"/>
      <c r="R173" s="233"/>
      <c r="S173" s="233"/>
      <c r="T173" s="234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5" t="s">
        <v>145</v>
      </c>
      <c r="AU173" s="235" t="s">
        <v>85</v>
      </c>
      <c r="AV173" s="13" t="s">
        <v>85</v>
      </c>
      <c r="AW173" s="13" t="s">
        <v>37</v>
      </c>
      <c r="AX173" s="13" t="s">
        <v>75</v>
      </c>
      <c r="AY173" s="235" t="s">
        <v>134</v>
      </c>
    </row>
    <row r="174" s="14" customFormat="1">
      <c r="A174" s="14"/>
      <c r="B174" s="236"/>
      <c r="C174" s="237"/>
      <c r="D174" s="226" t="s">
        <v>145</v>
      </c>
      <c r="E174" s="238" t="s">
        <v>19</v>
      </c>
      <c r="F174" s="239" t="s">
        <v>147</v>
      </c>
      <c r="G174" s="237"/>
      <c r="H174" s="240">
        <v>176.09999999999999</v>
      </c>
      <c r="I174" s="241"/>
      <c r="J174" s="237"/>
      <c r="K174" s="237"/>
      <c r="L174" s="242"/>
      <c r="M174" s="243"/>
      <c r="N174" s="244"/>
      <c r="O174" s="244"/>
      <c r="P174" s="244"/>
      <c r="Q174" s="244"/>
      <c r="R174" s="244"/>
      <c r="S174" s="244"/>
      <c r="T174" s="245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6" t="s">
        <v>145</v>
      </c>
      <c r="AU174" s="246" t="s">
        <v>85</v>
      </c>
      <c r="AV174" s="14" t="s">
        <v>141</v>
      </c>
      <c r="AW174" s="14" t="s">
        <v>37</v>
      </c>
      <c r="AX174" s="14" t="s">
        <v>83</v>
      </c>
      <c r="AY174" s="246" t="s">
        <v>134</v>
      </c>
    </row>
    <row r="175" s="2" customFormat="1" ht="37.8" customHeight="1">
      <c r="A175" s="40"/>
      <c r="B175" s="41"/>
      <c r="C175" s="206" t="s">
        <v>256</v>
      </c>
      <c r="D175" s="206" t="s">
        <v>136</v>
      </c>
      <c r="E175" s="207" t="s">
        <v>257</v>
      </c>
      <c r="F175" s="208" t="s">
        <v>258</v>
      </c>
      <c r="G175" s="209" t="s">
        <v>150</v>
      </c>
      <c r="H175" s="210">
        <v>2641.5</v>
      </c>
      <c r="I175" s="211"/>
      <c r="J175" s="212">
        <f>ROUND(I175*H175,2)</f>
        <v>0</v>
      </c>
      <c r="K175" s="208" t="s">
        <v>140</v>
      </c>
      <c r="L175" s="46"/>
      <c r="M175" s="213" t="s">
        <v>19</v>
      </c>
      <c r="N175" s="214" t="s">
        <v>46</v>
      </c>
      <c r="O175" s="86"/>
      <c r="P175" s="215">
        <f>O175*H175</f>
        <v>0</v>
      </c>
      <c r="Q175" s="215">
        <v>0</v>
      </c>
      <c r="R175" s="215">
        <f>Q175*H175</f>
        <v>0</v>
      </c>
      <c r="S175" s="215">
        <v>0</v>
      </c>
      <c r="T175" s="216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17" t="s">
        <v>141</v>
      </c>
      <c r="AT175" s="217" t="s">
        <v>136</v>
      </c>
      <c r="AU175" s="217" t="s">
        <v>85</v>
      </c>
      <c r="AY175" s="19" t="s">
        <v>134</v>
      </c>
      <c r="BE175" s="218">
        <f>IF(N175="základní",J175,0)</f>
        <v>0</v>
      </c>
      <c r="BF175" s="218">
        <f>IF(N175="snížená",J175,0)</f>
        <v>0</v>
      </c>
      <c r="BG175" s="218">
        <f>IF(N175="zákl. přenesená",J175,0)</f>
        <v>0</v>
      </c>
      <c r="BH175" s="218">
        <f>IF(N175="sníž. přenesená",J175,0)</f>
        <v>0</v>
      </c>
      <c r="BI175" s="218">
        <f>IF(N175="nulová",J175,0)</f>
        <v>0</v>
      </c>
      <c r="BJ175" s="19" t="s">
        <v>83</v>
      </c>
      <c r="BK175" s="218">
        <f>ROUND(I175*H175,2)</f>
        <v>0</v>
      </c>
      <c r="BL175" s="19" t="s">
        <v>141</v>
      </c>
      <c r="BM175" s="217" t="s">
        <v>259</v>
      </c>
    </row>
    <row r="176" s="2" customFormat="1">
      <c r="A176" s="40"/>
      <c r="B176" s="41"/>
      <c r="C176" s="42"/>
      <c r="D176" s="219" t="s">
        <v>143</v>
      </c>
      <c r="E176" s="42"/>
      <c r="F176" s="220" t="s">
        <v>260</v>
      </c>
      <c r="G176" s="42"/>
      <c r="H176" s="42"/>
      <c r="I176" s="221"/>
      <c r="J176" s="42"/>
      <c r="K176" s="42"/>
      <c r="L176" s="46"/>
      <c r="M176" s="222"/>
      <c r="N176" s="223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143</v>
      </c>
      <c r="AU176" s="19" t="s">
        <v>85</v>
      </c>
    </row>
    <row r="177" s="13" customFormat="1">
      <c r="A177" s="13"/>
      <c r="B177" s="224"/>
      <c r="C177" s="225"/>
      <c r="D177" s="226" t="s">
        <v>145</v>
      </c>
      <c r="E177" s="227" t="s">
        <v>19</v>
      </c>
      <c r="F177" s="228" t="s">
        <v>261</v>
      </c>
      <c r="G177" s="225"/>
      <c r="H177" s="229">
        <v>2641.5</v>
      </c>
      <c r="I177" s="230"/>
      <c r="J177" s="225"/>
      <c r="K177" s="225"/>
      <c r="L177" s="231"/>
      <c r="M177" s="232"/>
      <c r="N177" s="233"/>
      <c r="O177" s="233"/>
      <c r="P177" s="233"/>
      <c r="Q177" s="233"/>
      <c r="R177" s="233"/>
      <c r="S177" s="233"/>
      <c r="T177" s="234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5" t="s">
        <v>145</v>
      </c>
      <c r="AU177" s="235" t="s">
        <v>85</v>
      </c>
      <c r="AV177" s="13" t="s">
        <v>85</v>
      </c>
      <c r="AW177" s="13" t="s">
        <v>37</v>
      </c>
      <c r="AX177" s="13" t="s">
        <v>75</v>
      </c>
      <c r="AY177" s="235" t="s">
        <v>134</v>
      </c>
    </row>
    <row r="178" s="14" customFormat="1">
      <c r="A178" s="14"/>
      <c r="B178" s="236"/>
      <c r="C178" s="237"/>
      <c r="D178" s="226" t="s">
        <v>145</v>
      </c>
      <c r="E178" s="238" t="s">
        <v>19</v>
      </c>
      <c r="F178" s="239" t="s">
        <v>147</v>
      </c>
      <c r="G178" s="237"/>
      <c r="H178" s="240">
        <v>2641.5</v>
      </c>
      <c r="I178" s="241"/>
      <c r="J178" s="237"/>
      <c r="K178" s="237"/>
      <c r="L178" s="242"/>
      <c r="M178" s="243"/>
      <c r="N178" s="244"/>
      <c r="O178" s="244"/>
      <c r="P178" s="244"/>
      <c r="Q178" s="244"/>
      <c r="R178" s="244"/>
      <c r="S178" s="244"/>
      <c r="T178" s="245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6" t="s">
        <v>145</v>
      </c>
      <c r="AU178" s="246" t="s">
        <v>85</v>
      </c>
      <c r="AV178" s="14" t="s">
        <v>141</v>
      </c>
      <c r="AW178" s="14" t="s">
        <v>37</v>
      </c>
      <c r="AX178" s="14" t="s">
        <v>83</v>
      </c>
      <c r="AY178" s="246" t="s">
        <v>134</v>
      </c>
    </row>
    <row r="179" s="2" customFormat="1" ht="33" customHeight="1">
      <c r="A179" s="40"/>
      <c r="B179" s="41"/>
      <c r="C179" s="206" t="s">
        <v>200</v>
      </c>
      <c r="D179" s="206" t="s">
        <v>136</v>
      </c>
      <c r="E179" s="207" t="s">
        <v>262</v>
      </c>
      <c r="F179" s="208" t="s">
        <v>263</v>
      </c>
      <c r="G179" s="209" t="s">
        <v>150</v>
      </c>
      <c r="H179" s="210">
        <v>2</v>
      </c>
      <c r="I179" s="211"/>
      <c r="J179" s="212">
        <f>ROUND(I179*H179,2)</f>
        <v>0</v>
      </c>
      <c r="K179" s="208" t="s">
        <v>140</v>
      </c>
      <c r="L179" s="46"/>
      <c r="M179" s="213" t="s">
        <v>19</v>
      </c>
      <c r="N179" s="214" t="s">
        <v>46</v>
      </c>
      <c r="O179" s="86"/>
      <c r="P179" s="215">
        <f>O179*H179</f>
        <v>0</v>
      </c>
      <c r="Q179" s="215">
        <v>0</v>
      </c>
      <c r="R179" s="215">
        <f>Q179*H179</f>
        <v>0</v>
      </c>
      <c r="S179" s="215">
        <v>0</v>
      </c>
      <c r="T179" s="216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17" t="s">
        <v>141</v>
      </c>
      <c r="AT179" s="217" t="s">
        <v>136</v>
      </c>
      <c r="AU179" s="217" t="s">
        <v>85</v>
      </c>
      <c r="AY179" s="19" t="s">
        <v>134</v>
      </c>
      <c r="BE179" s="218">
        <f>IF(N179="základní",J179,0)</f>
        <v>0</v>
      </c>
      <c r="BF179" s="218">
        <f>IF(N179="snížená",J179,0)</f>
        <v>0</v>
      </c>
      <c r="BG179" s="218">
        <f>IF(N179="zákl. přenesená",J179,0)</f>
        <v>0</v>
      </c>
      <c r="BH179" s="218">
        <f>IF(N179="sníž. přenesená",J179,0)</f>
        <v>0</v>
      </c>
      <c r="BI179" s="218">
        <f>IF(N179="nulová",J179,0)</f>
        <v>0</v>
      </c>
      <c r="BJ179" s="19" t="s">
        <v>83</v>
      </c>
      <c r="BK179" s="218">
        <f>ROUND(I179*H179,2)</f>
        <v>0</v>
      </c>
      <c r="BL179" s="19" t="s">
        <v>141</v>
      </c>
      <c r="BM179" s="217" t="s">
        <v>264</v>
      </c>
    </row>
    <row r="180" s="2" customFormat="1">
      <c r="A180" s="40"/>
      <c r="B180" s="41"/>
      <c r="C180" s="42"/>
      <c r="D180" s="219" t="s">
        <v>143</v>
      </c>
      <c r="E180" s="42"/>
      <c r="F180" s="220" t="s">
        <v>265</v>
      </c>
      <c r="G180" s="42"/>
      <c r="H180" s="42"/>
      <c r="I180" s="221"/>
      <c r="J180" s="42"/>
      <c r="K180" s="42"/>
      <c r="L180" s="46"/>
      <c r="M180" s="222"/>
      <c r="N180" s="223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143</v>
      </c>
      <c r="AU180" s="19" t="s">
        <v>85</v>
      </c>
    </row>
    <row r="181" s="13" customFormat="1">
      <c r="A181" s="13"/>
      <c r="B181" s="224"/>
      <c r="C181" s="225"/>
      <c r="D181" s="226" t="s">
        <v>145</v>
      </c>
      <c r="E181" s="227" t="s">
        <v>19</v>
      </c>
      <c r="F181" s="228" t="s">
        <v>85</v>
      </c>
      <c r="G181" s="225"/>
      <c r="H181" s="229">
        <v>2</v>
      </c>
      <c r="I181" s="230"/>
      <c r="J181" s="225"/>
      <c r="K181" s="225"/>
      <c r="L181" s="231"/>
      <c r="M181" s="232"/>
      <c r="N181" s="233"/>
      <c r="O181" s="233"/>
      <c r="P181" s="233"/>
      <c r="Q181" s="233"/>
      <c r="R181" s="233"/>
      <c r="S181" s="233"/>
      <c r="T181" s="234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5" t="s">
        <v>145</v>
      </c>
      <c r="AU181" s="235" t="s">
        <v>85</v>
      </c>
      <c r="AV181" s="13" t="s">
        <v>85</v>
      </c>
      <c r="AW181" s="13" t="s">
        <v>37</v>
      </c>
      <c r="AX181" s="13" t="s">
        <v>75</v>
      </c>
      <c r="AY181" s="235" t="s">
        <v>134</v>
      </c>
    </row>
    <row r="182" s="14" customFormat="1">
      <c r="A182" s="14"/>
      <c r="B182" s="236"/>
      <c r="C182" s="237"/>
      <c r="D182" s="226" t="s">
        <v>145</v>
      </c>
      <c r="E182" s="238" t="s">
        <v>19</v>
      </c>
      <c r="F182" s="239" t="s">
        <v>147</v>
      </c>
      <c r="G182" s="237"/>
      <c r="H182" s="240">
        <v>2</v>
      </c>
      <c r="I182" s="241"/>
      <c r="J182" s="237"/>
      <c r="K182" s="237"/>
      <c r="L182" s="242"/>
      <c r="M182" s="243"/>
      <c r="N182" s="244"/>
      <c r="O182" s="244"/>
      <c r="P182" s="244"/>
      <c r="Q182" s="244"/>
      <c r="R182" s="244"/>
      <c r="S182" s="244"/>
      <c r="T182" s="245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6" t="s">
        <v>145</v>
      </c>
      <c r="AU182" s="246" t="s">
        <v>85</v>
      </c>
      <c r="AV182" s="14" t="s">
        <v>141</v>
      </c>
      <c r="AW182" s="14" t="s">
        <v>37</v>
      </c>
      <c r="AX182" s="14" t="s">
        <v>83</v>
      </c>
      <c r="AY182" s="246" t="s">
        <v>134</v>
      </c>
    </row>
    <row r="183" s="2" customFormat="1" ht="16.5" customHeight="1">
      <c r="A183" s="40"/>
      <c r="B183" s="41"/>
      <c r="C183" s="257" t="s">
        <v>266</v>
      </c>
      <c r="D183" s="257" t="s">
        <v>242</v>
      </c>
      <c r="E183" s="258" t="s">
        <v>267</v>
      </c>
      <c r="F183" s="259" t="s">
        <v>268</v>
      </c>
      <c r="G183" s="260" t="s">
        <v>245</v>
      </c>
      <c r="H183" s="261">
        <v>4</v>
      </c>
      <c r="I183" s="262"/>
      <c r="J183" s="263">
        <f>ROUND(I183*H183,2)</f>
        <v>0</v>
      </c>
      <c r="K183" s="259" t="s">
        <v>140</v>
      </c>
      <c r="L183" s="264"/>
      <c r="M183" s="265" t="s">
        <v>19</v>
      </c>
      <c r="N183" s="266" t="s">
        <v>46</v>
      </c>
      <c r="O183" s="86"/>
      <c r="P183" s="215">
        <f>O183*H183</f>
        <v>0</v>
      </c>
      <c r="Q183" s="215">
        <v>1</v>
      </c>
      <c r="R183" s="215">
        <f>Q183*H183</f>
        <v>4</v>
      </c>
      <c r="S183" s="215">
        <v>0</v>
      </c>
      <c r="T183" s="216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17" t="s">
        <v>188</v>
      </c>
      <c r="AT183" s="217" t="s">
        <v>242</v>
      </c>
      <c r="AU183" s="217" t="s">
        <v>85</v>
      </c>
      <c r="AY183" s="19" t="s">
        <v>134</v>
      </c>
      <c r="BE183" s="218">
        <f>IF(N183="základní",J183,0)</f>
        <v>0</v>
      </c>
      <c r="BF183" s="218">
        <f>IF(N183="snížená",J183,0)</f>
        <v>0</v>
      </c>
      <c r="BG183" s="218">
        <f>IF(N183="zákl. přenesená",J183,0)</f>
        <v>0</v>
      </c>
      <c r="BH183" s="218">
        <f>IF(N183="sníž. přenesená",J183,0)</f>
        <v>0</v>
      </c>
      <c r="BI183" s="218">
        <f>IF(N183="nulová",J183,0)</f>
        <v>0</v>
      </c>
      <c r="BJ183" s="19" t="s">
        <v>83</v>
      </c>
      <c r="BK183" s="218">
        <f>ROUND(I183*H183,2)</f>
        <v>0</v>
      </c>
      <c r="BL183" s="19" t="s">
        <v>141</v>
      </c>
      <c r="BM183" s="217" t="s">
        <v>269</v>
      </c>
    </row>
    <row r="184" s="2" customFormat="1">
      <c r="A184" s="40"/>
      <c r="B184" s="41"/>
      <c r="C184" s="42"/>
      <c r="D184" s="219" t="s">
        <v>143</v>
      </c>
      <c r="E184" s="42"/>
      <c r="F184" s="220" t="s">
        <v>270</v>
      </c>
      <c r="G184" s="42"/>
      <c r="H184" s="42"/>
      <c r="I184" s="221"/>
      <c r="J184" s="42"/>
      <c r="K184" s="42"/>
      <c r="L184" s="46"/>
      <c r="M184" s="222"/>
      <c r="N184" s="223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143</v>
      </c>
      <c r="AU184" s="19" t="s">
        <v>85</v>
      </c>
    </row>
    <row r="185" s="13" customFormat="1">
      <c r="A185" s="13"/>
      <c r="B185" s="224"/>
      <c r="C185" s="225"/>
      <c r="D185" s="226" t="s">
        <v>145</v>
      </c>
      <c r="E185" s="227" t="s">
        <v>19</v>
      </c>
      <c r="F185" s="228" t="s">
        <v>271</v>
      </c>
      <c r="G185" s="225"/>
      <c r="H185" s="229">
        <v>4</v>
      </c>
      <c r="I185" s="230"/>
      <c r="J185" s="225"/>
      <c r="K185" s="225"/>
      <c r="L185" s="231"/>
      <c r="M185" s="232"/>
      <c r="N185" s="233"/>
      <c r="O185" s="233"/>
      <c r="P185" s="233"/>
      <c r="Q185" s="233"/>
      <c r="R185" s="233"/>
      <c r="S185" s="233"/>
      <c r="T185" s="234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5" t="s">
        <v>145</v>
      </c>
      <c r="AU185" s="235" t="s">
        <v>85</v>
      </c>
      <c r="AV185" s="13" t="s">
        <v>85</v>
      </c>
      <c r="AW185" s="13" t="s">
        <v>37</v>
      </c>
      <c r="AX185" s="13" t="s">
        <v>83</v>
      </c>
      <c r="AY185" s="235" t="s">
        <v>134</v>
      </c>
    </row>
    <row r="186" s="2" customFormat="1" ht="24.15" customHeight="1">
      <c r="A186" s="40"/>
      <c r="B186" s="41"/>
      <c r="C186" s="206" t="s">
        <v>7</v>
      </c>
      <c r="D186" s="206" t="s">
        <v>136</v>
      </c>
      <c r="E186" s="207" t="s">
        <v>272</v>
      </c>
      <c r="F186" s="208" t="s">
        <v>273</v>
      </c>
      <c r="G186" s="209" t="s">
        <v>245</v>
      </c>
      <c r="H186" s="210">
        <v>352.19999999999999</v>
      </c>
      <c r="I186" s="211"/>
      <c r="J186" s="212">
        <f>ROUND(I186*H186,2)</f>
        <v>0</v>
      </c>
      <c r="K186" s="208" t="s">
        <v>140</v>
      </c>
      <c r="L186" s="46"/>
      <c r="M186" s="213" t="s">
        <v>19</v>
      </c>
      <c r="N186" s="214" t="s">
        <v>46</v>
      </c>
      <c r="O186" s="86"/>
      <c r="P186" s="215">
        <f>O186*H186</f>
        <v>0</v>
      </c>
      <c r="Q186" s="215">
        <v>0</v>
      </c>
      <c r="R186" s="215">
        <f>Q186*H186</f>
        <v>0</v>
      </c>
      <c r="S186" s="215">
        <v>0</v>
      </c>
      <c r="T186" s="216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17" t="s">
        <v>141</v>
      </c>
      <c r="AT186" s="217" t="s">
        <v>136</v>
      </c>
      <c r="AU186" s="217" t="s">
        <v>85</v>
      </c>
      <c r="AY186" s="19" t="s">
        <v>134</v>
      </c>
      <c r="BE186" s="218">
        <f>IF(N186="základní",J186,0)</f>
        <v>0</v>
      </c>
      <c r="BF186" s="218">
        <f>IF(N186="snížená",J186,0)</f>
        <v>0</v>
      </c>
      <c r="BG186" s="218">
        <f>IF(N186="zákl. přenesená",J186,0)</f>
        <v>0</v>
      </c>
      <c r="BH186" s="218">
        <f>IF(N186="sníž. přenesená",J186,0)</f>
        <v>0</v>
      </c>
      <c r="BI186" s="218">
        <f>IF(N186="nulová",J186,0)</f>
        <v>0</v>
      </c>
      <c r="BJ186" s="19" t="s">
        <v>83</v>
      </c>
      <c r="BK186" s="218">
        <f>ROUND(I186*H186,2)</f>
        <v>0</v>
      </c>
      <c r="BL186" s="19" t="s">
        <v>141</v>
      </c>
      <c r="BM186" s="217" t="s">
        <v>274</v>
      </c>
    </row>
    <row r="187" s="2" customFormat="1">
      <c r="A187" s="40"/>
      <c r="B187" s="41"/>
      <c r="C187" s="42"/>
      <c r="D187" s="219" t="s">
        <v>143</v>
      </c>
      <c r="E187" s="42"/>
      <c r="F187" s="220" t="s">
        <v>275</v>
      </c>
      <c r="G187" s="42"/>
      <c r="H187" s="42"/>
      <c r="I187" s="221"/>
      <c r="J187" s="42"/>
      <c r="K187" s="42"/>
      <c r="L187" s="46"/>
      <c r="M187" s="222"/>
      <c r="N187" s="223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143</v>
      </c>
      <c r="AU187" s="19" t="s">
        <v>85</v>
      </c>
    </row>
    <row r="188" s="13" customFormat="1">
      <c r="A188" s="13"/>
      <c r="B188" s="224"/>
      <c r="C188" s="225"/>
      <c r="D188" s="226" t="s">
        <v>145</v>
      </c>
      <c r="E188" s="227" t="s">
        <v>19</v>
      </c>
      <c r="F188" s="228" t="s">
        <v>276</v>
      </c>
      <c r="G188" s="225"/>
      <c r="H188" s="229">
        <v>352.19999999999999</v>
      </c>
      <c r="I188" s="230"/>
      <c r="J188" s="225"/>
      <c r="K188" s="225"/>
      <c r="L188" s="231"/>
      <c r="M188" s="232"/>
      <c r="N188" s="233"/>
      <c r="O188" s="233"/>
      <c r="P188" s="233"/>
      <c r="Q188" s="233"/>
      <c r="R188" s="233"/>
      <c r="S188" s="233"/>
      <c r="T188" s="234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5" t="s">
        <v>145</v>
      </c>
      <c r="AU188" s="235" t="s">
        <v>85</v>
      </c>
      <c r="AV188" s="13" t="s">
        <v>85</v>
      </c>
      <c r="AW188" s="13" t="s">
        <v>37</v>
      </c>
      <c r="AX188" s="13" t="s">
        <v>83</v>
      </c>
      <c r="AY188" s="235" t="s">
        <v>134</v>
      </c>
    </row>
    <row r="189" s="2" customFormat="1" ht="24.15" customHeight="1">
      <c r="A189" s="40"/>
      <c r="B189" s="41"/>
      <c r="C189" s="206" t="s">
        <v>277</v>
      </c>
      <c r="D189" s="206" t="s">
        <v>136</v>
      </c>
      <c r="E189" s="207" t="s">
        <v>278</v>
      </c>
      <c r="F189" s="208" t="s">
        <v>279</v>
      </c>
      <c r="G189" s="209" t="s">
        <v>150</v>
      </c>
      <c r="H189" s="210">
        <v>133.59999999999999</v>
      </c>
      <c r="I189" s="211"/>
      <c r="J189" s="212">
        <f>ROUND(I189*H189,2)</f>
        <v>0</v>
      </c>
      <c r="K189" s="208" t="s">
        <v>140</v>
      </c>
      <c r="L189" s="46"/>
      <c r="M189" s="213" t="s">
        <v>19</v>
      </c>
      <c r="N189" s="214" t="s">
        <v>46</v>
      </c>
      <c r="O189" s="86"/>
      <c r="P189" s="215">
        <f>O189*H189</f>
        <v>0</v>
      </c>
      <c r="Q189" s="215">
        <v>0</v>
      </c>
      <c r="R189" s="215">
        <f>Q189*H189</f>
        <v>0</v>
      </c>
      <c r="S189" s="215">
        <v>0</v>
      </c>
      <c r="T189" s="216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17" t="s">
        <v>141</v>
      </c>
      <c r="AT189" s="217" t="s">
        <v>136</v>
      </c>
      <c r="AU189" s="217" t="s">
        <v>85</v>
      </c>
      <c r="AY189" s="19" t="s">
        <v>134</v>
      </c>
      <c r="BE189" s="218">
        <f>IF(N189="základní",J189,0)</f>
        <v>0</v>
      </c>
      <c r="BF189" s="218">
        <f>IF(N189="snížená",J189,0)</f>
        <v>0</v>
      </c>
      <c r="BG189" s="218">
        <f>IF(N189="zákl. přenesená",J189,0)</f>
        <v>0</v>
      </c>
      <c r="BH189" s="218">
        <f>IF(N189="sníž. přenesená",J189,0)</f>
        <v>0</v>
      </c>
      <c r="BI189" s="218">
        <f>IF(N189="nulová",J189,0)</f>
        <v>0</v>
      </c>
      <c r="BJ189" s="19" t="s">
        <v>83</v>
      </c>
      <c r="BK189" s="218">
        <f>ROUND(I189*H189,2)</f>
        <v>0</v>
      </c>
      <c r="BL189" s="19" t="s">
        <v>141</v>
      </c>
      <c r="BM189" s="217" t="s">
        <v>280</v>
      </c>
    </row>
    <row r="190" s="2" customFormat="1">
      <c r="A190" s="40"/>
      <c r="B190" s="41"/>
      <c r="C190" s="42"/>
      <c r="D190" s="219" t="s">
        <v>143</v>
      </c>
      <c r="E190" s="42"/>
      <c r="F190" s="220" t="s">
        <v>281</v>
      </c>
      <c r="G190" s="42"/>
      <c r="H190" s="42"/>
      <c r="I190" s="221"/>
      <c r="J190" s="42"/>
      <c r="K190" s="42"/>
      <c r="L190" s="46"/>
      <c r="M190" s="222"/>
      <c r="N190" s="223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143</v>
      </c>
      <c r="AU190" s="19" t="s">
        <v>85</v>
      </c>
    </row>
    <row r="191" s="15" customFormat="1">
      <c r="A191" s="15"/>
      <c r="B191" s="247"/>
      <c r="C191" s="248"/>
      <c r="D191" s="226" t="s">
        <v>145</v>
      </c>
      <c r="E191" s="249" t="s">
        <v>19</v>
      </c>
      <c r="F191" s="250" t="s">
        <v>282</v>
      </c>
      <c r="G191" s="248"/>
      <c r="H191" s="249" t="s">
        <v>19</v>
      </c>
      <c r="I191" s="251"/>
      <c r="J191" s="248"/>
      <c r="K191" s="248"/>
      <c r="L191" s="252"/>
      <c r="M191" s="253"/>
      <c r="N191" s="254"/>
      <c r="O191" s="254"/>
      <c r="P191" s="254"/>
      <c r="Q191" s="254"/>
      <c r="R191" s="254"/>
      <c r="S191" s="254"/>
      <c r="T191" s="255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56" t="s">
        <v>145</v>
      </c>
      <c r="AU191" s="256" t="s">
        <v>85</v>
      </c>
      <c r="AV191" s="15" t="s">
        <v>83</v>
      </c>
      <c r="AW191" s="15" t="s">
        <v>37</v>
      </c>
      <c r="AX191" s="15" t="s">
        <v>75</v>
      </c>
      <c r="AY191" s="256" t="s">
        <v>134</v>
      </c>
    </row>
    <row r="192" s="13" customFormat="1">
      <c r="A192" s="13"/>
      <c r="B192" s="224"/>
      <c r="C192" s="225"/>
      <c r="D192" s="226" t="s">
        <v>145</v>
      </c>
      <c r="E192" s="227" t="s">
        <v>19</v>
      </c>
      <c r="F192" s="228" t="s">
        <v>283</v>
      </c>
      <c r="G192" s="225"/>
      <c r="H192" s="229">
        <v>85</v>
      </c>
      <c r="I192" s="230"/>
      <c r="J192" s="225"/>
      <c r="K192" s="225"/>
      <c r="L192" s="231"/>
      <c r="M192" s="232"/>
      <c r="N192" s="233"/>
      <c r="O192" s="233"/>
      <c r="P192" s="233"/>
      <c r="Q192" s="233"/>
      <c r="R192" s="233"/>
      <c r="S192" s="233"/>
      <c r="T192" s="234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5" t="s">
        <v>145</v>
      </c>
      <c r="AU192" s="235" t="s">
        <v>85</v>
      </c>
      <c r="AV192" s="13" t="s">
        <v>85</v>
      </c>
      <c r="AW192" s="13" t="s">
        <v>37</v>
      </c>
      <c r="AX192" s="13" t="s">
        <v>75</v>
      </c>
      <c r="AY192" s="235" t="s">
        <v>134</v>
      </c>
    </row>
    <row r="193" s="15" customFormat="1">
      <c r="A193" s="15"/>
      <c r="B193" s="247"/>
      <c r="C193" s="248"/>
      <c r="D193" s="226" t="s">
        <v>145</v>
      </c>
      <c r="E193" s="249" t="s">
        <v>19</v>
      </c>
      <c r="F193" s="250" t="s">
        <v>284</v>
      </c>
      <c r="G193" s="248"/>
      <c r="H193" s="249" t="s">
        <v>19</v>
      </c>
      <c r="I193" s="251"/>
      <c r="J193" s="248"/>
      <c r="K193" s="248"/>
      <c r="L193" s="252"/>
      <c r="M193" s="253"/>
      <c r="N193" s="254"/>
      <c r="O193" s="254"/>
      <c r="P193" s="254"/>
      <c r="Q193" s="254"/>
      <c r="R193" s="254"/>
      <c r="S193" s="254"/>
      <c r="T193" s="255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56" t="s">
        <v>145</v>
      </c>
      <c r="AU193" s="256" t="s">
        <v>85</v>
      </c>
      <c r="AV193" s="15" t="s">
        <v>83</v>
      </c>
      <c r="AW193" s="15" t="s">
        <v>37</v>
      </c>
      <c r="AX193" s="15" t="s">
        <v>75</v>
      </c>
      <c r="AY193" s="256" t="s">
        <v>134</v>
      </c>
    </row>
    <row r="194" s="13" customFormat="1">
      <c r="A194" s="13"/>
      <c r="B194" s="224"/>
      <c r="C194" s="225"/>
      <c r="D194" s="226" t="s">
        <v>145</v>
      </c>
      <c r="E194" s="227" t="s">
        <v>19</v>
      </c>
      <c r="F194" s="228" t="s">
        <v>285</v>
      </c>
      <c r="G194" s="225"/>
      <c r="H194" s="229">
        <v>33.5</v>
      </c>
      <c r="I194" s="230"/>
      <c r="J194" s="225"/>
      <c r="K194" s="225"/>
      <c r="L194" s="231"/>
      <c r="M194" s="232"/>
      <c r="N194" s="233"/>
      <c r="O194" s="233"/>
      <c r="P194" s="233"/>
      <c r="Q194" s="233"/>
      <c r="R194" s="233"/>
      <c r="S194" s="233"/>
      <c r="T194" s="23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5" t="s">
        <v>145</v>
      </c>
      <c r="AU194" s="235" t="s">
        <v>85</v>
      </c>
      <c r="AV194" s="13" t="s">
        <v>85</v>
      </c>
      <c r="AW194" s="13" t="s">
        <v>37</v>
      </c>
      <c r="AX194" s="13" t="s">
        <v>75</v>
      </c>
      <c r="AY194" s="235" t="s">
        <v>134</v>
      </c>
    </row>
    <row r="195" s="13" customFormat="1">
      <c r="A195" s="13"/>
      <c r="B195" s="224"/>
      <c r="C195" s="225"/>
      <c r="D195" s="226" t="s">
        <v>145</v>
      </c>
      <c r="E195" s="227" t="s">
        <v>19</v>
      </c>
      <c r="F195" s="228" t="s">
        <v>286</v>
      </c>
      <c r="G195" s="225"/>
      <c r="H195" s="229">
        <v>15.1</v>
      </c>
      <c r="I195" s="230"/>
      <c r="J195" s="225"/>
      <c r="K195" s="225"/>
      <c r="L195" s="231"/>
      <c r="M195" s="232"/>
      <c r="N195" s="233"/>
      <c r="O195" s="233"/>
      <c r="P195" s="233"/>
      <c r="Q195" s="233"/>
      <c r="R195" s="233"/>
      <c r="S195" s="233"/>
      <c r="T195" s="234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5" t="s">
        <v>145</v>
      </c>
      <c r="AU195" s="235" t="s">
        <v>85</v>
      </c>
      <c r="AV195" s="13" t="s">
        <v>85</v>
      </c>
      <c r="AW195" s="13" t="s">
        <v>37</v>
      </c>
      <c r="AX195" s="13" t="s">
        <v>75</v>
      </c>
      <c r="AY195" s="235" t="s">
        <v>134</v>
      </c>
    </row>
    <row r="196" s="14" customFormat="1">
      <c r="A196" s="14"/>
      <c r="B196" s="236"/>
      <c r="C196" s="237"/>
      <c r="D196" s="226" t="s">
        <v>145</v>
      </c>
      <c r="E196" s="238" t="s">
        <v>19</v>
      </c>
      <c r="F196" s="239" t="s">
        <v>147</v>
      </c>
      <c r="G196" s="237"/>
      <c r="H196" s="240">
        <v>133.59999999999999</v>
      </c>
      <c r="I196" s="241"/>
      <c r="J196" s="237"/>
      <c r="K196" s="237"/>
      <c r="L196" s="242"/>
      <c r="M196" s="243"/>
      <c r="N196" s="244"/>
      <c r="O196" s="244"/>
      <c r="P196" s="244"/>
      <c r="Q196" s="244"/>
      <c r="R196" s="244"/>
      <c r="S196" s="244"/>
      <c r="T196" s="245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6" t="s">
        <v>145</v>
      </c>
      <c r="AU196" s="246" t="s">
        <v>85</v>
      </c>
      <c r="AV196" s="14" t="s">
        <v>141</v>
      </c>
      <c r="AW196" s="14" t="s">
        <v>37</v>
      </c>
      <c r="AX196" s="14" t="s">
        <v>83</v>
      </c>
      <c r="AY196" s="246" t="s">
        <v>134</v>
      </c>
    </row>
    <row r="197" s="2" customFormat="1" ht="16.5" customHeight="1">
      <c r="A197" s="40"/>
      <c r="B197" s="41"/>
      <c r="C197" s="257" t="s">
        <v>287</v>
      </c>
      <c r="D197" s="257" t="s">
        <v>242</v>
      </c>
      <c r="E197" s="258" t="s">
        <v>288</v>
      </c>
      <c r="F197" s="259" t="s">
        <v>289</v>
      </c>
      <c r="G197" s="260" t="s">
        <v>245</v>
      </c>
      <c r="H197" s="261">
        <v>213.75999999999999</v>
      </c>
      <c r="I197" s="262"/>
      <c r="J197" s="263">
        <f>ROUND(I197*H197,2)</f>
        <v>0</v>
      </c>
      <c r="K197" s="259" t="s">
        <v>140</v>
      </c>
      <c r="L197" s="264"/>
      <c r="M197" s="265" t="s">
        <v>19</v>
      </c>
      <c r="N197" s="266" t="s">
        <v>46</v>
      </c>
      <c r="O197" s="86"/>
      <c r="P197" s="215">
        <f>O197*H197</f>
        <v>0</v>
      </c>
      <c r="Q197" s="215">
        <v>1</v>
      </c>
      <c r="R197" s="215">
        <f>Q197*H197</f>
        <v>213.75999999999999</v>
      </c>
      <c r="S197" s="215">
        <v>0</v>
      </c>
      <c r="T197" s="216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17" t="s">
        <v>188</v>
      </c>
      <c r="AT197" s="217" t="s">
        <v>242</v>
      </c>
      <c r="AU197" s="217" t="s">
        <v>85</v>
      </c>
      <c r="AY197" s="19" t="s">
        <v>134</v>
      </c>
      <c r="BE197" s="218">
        <f>IF(N197="základní",J197,0)</f>
        <v>0</v>
      </c>
      <c r="BF197" s="218">
        <f>IF(N197="snížená",J197,0)</f>
        <v>0</v>
      </c>
      <c r="BG197" s="218">
        <f>IF(N197="zákl. přenesená",J197,0)</f>
        <v>0</v>
      </c>
      <c r="BH197" s="218">
        <f>IF(N197="sníž. přenesená",J197,0)</f>
        <v>0</v>
      </c>
      <c r="BI197" s="218">
        <f>IF(N197="nulová",J197,0)</f>
        <v>0</v>
      </c>
      <c r="BJ197" s="19" t="s">
        <v>83</v>
      </c>
      <c r="BK197" s="218">
        <f>ROUND(I197*H197,2)</f>
        <v>0</v>
      </c>
      <c r="BL197" s="19" t="s">
        <v>141</v>
      </c>
      <c r="BM197" s="217" t="s">
        <v>290</v>
      </c>
    </row>
    <row r="198" s="2" customFormat="1">
      <c r="A198" s="40"/>
      <c r="B198" s="41"/>
      <c r="C198" s="42"/>
      <c r="D198" s="219" t="s">
        <v>143</v>
      </c>
      <c r="E198" s="42"/>
      <c r="F198" s="220" t="s">
        <v>291</v>
      </c>
      <c r="G198" s="42"/>
      <c r="H198" s="42"/>
      <c r="I198" s="221"/>
      <c r="J198" s="42"/>
      <c r="K198" s="42"/>
      <c r="L198" s="46"/>
      <c r="M198" s="222"/>
      <c r="N198" s="223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143</v>
      </c>
      <c r="AU198" s="19" t="s">
        <v>85</v>
      </c>
    </row>
    <row r="199" s="13" customFormat="1">
      <c r="A199" s="13"/>
      <c r="B199" s="224"/>
      <c r="C199" s="225"/>
      <c r="D199" s="226" t="s">
        <v>145</v>
      </c>
      <c r="E199" s="227" t="s">
        <v>19</v>
      </c>
      <c r="F199" s="228" t="s">
        <v>292</v>
      </c>
      <c r="G199" s="225"/>
      <c r="H199" s="229">
        <v>213.75999999999999</v>
      </c>
      <c r="I199" s="230"/>
      <c r="J199" s="225"/>
      <c r="K199" s="225"/>
      <c r="L199" s="231"/>
      <c r="M199" s="232"/>
      <c r="N199" s="233"/>
      <c r="O199" s="233"/>
      <c r="P199" s="233"/>
      <c r="Q199" s="233"/>
      <c r="R199" s="233"/>
      <c r="S199" s="233"/>
      <c r="T199" s="234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5" t="s">
        <v>145</v>
      </c>
      <c r="AU199" s="235" t="s">
        <v>85</v>
      </c>
      <c r="AV199" s="13" t="s">
        <v>85</v>
      </c>
      <c r="AW199" s="13" t="s">
        <v>37</v>
      </c>
      <c r="AX199" s="13" t="s">
        <v>83</v>
      </c>
      <c r="AY199" s="235" t="s">
        <v>134</v>
      </c>
    </row>
    <row r="200" s="2" customFormat="1" ht="16.5" customHeight="1">
      <c r="A200" s="40"/>
      <c r="B200" s="41"/>
      <c r="C200" s="206" t="s">
        <v>293</v>
      </c>
      <c r="D200" s="206" t="s">
        <v>136</v>
      </c>
      <c r="E200" s="207" t="s">
        <v>294</v>
      </c>
      <c r="F200" s="208" t="s">
        <v>295</v>
      </c>
      <c r="G200" s="209" t="s">
        <v>139</v>
      </c>
      <c r="H200" s="210">
        <v>20.608000000000001</v>
      </c>
      <c r="I200" s="211"/>
      <c r="J200" s="212">
        <f>ROUND(I200*H200,2)</f>
        <v>0</v>
      </c>
      <c r="K200" s="208" t="s">
        <v>140</v>
      </c>
      <c r="L200" s="46"/>
      <c r="M200" s="213" t="s">
        <v>19</v>
      </c>
      <c r="N200" s="214" t="s">
        <v>46</v>
      </c>
      <c r="O200" s="86"/>
      <c r="P200" s="215">
        <f>O200*H200</f>
        <v>0</v>
      </c>
      <c r="Q200" s="215">
        <v>0</v>
      </c>
      <c r="R200" s="215">
        <f>Q200*H200</f>
        <v>0</v>
      </c>
      <c r="S200" s="215">
        <v>0</v>
      </c>
      <c r="T200" s="216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17" t="s">
        <v>141</v>
      </c>
      <c r="AT200" s="217" t="s">
        <v>136</v>
      </c>
      <c r="AU200" s="217" t="s">
        <v>85</v>
      </c>
      <c r="AY200" s="19" t="s">
        <v>134</v>
      </c>
      <c r="BE200" s="218">
        <f>IF(N200="základní",J200,0)</f>
        <v>0</v>
      </c>
      <c r="BF200" s="218">
        <f>IF(N200="snížená",J200,0)</f>
        <v>0</v>
      </c>
      <c r="BG200" s="218">
        <f>IF(N200="zákl. přenesená",J200,0)</f>
        <v>0</v>
      </c>
      <c r="BH200" s="218">
        <f>IF(N200="sníž. přenesená",J200,0)</f>
        <v>0</v>
      </c>
      <c r="BI200" s="218">
        <f>IF(N200="nulová",J200,0)</f>
        <v>0</v>
      </c>
      <c r="BJ200" s="19" t="s">
        <v>83</v>
      </c>
      <c r="BK200" s="218">
        <f>ROUND(I200*H200,2)</f>
        <v>0</v>
      </c>
      <c r="BL200" s="19" t="s">
        <v>141</v>
      </c>
      <c r="BM200" s="217" t="s">
        <v>296</v>
      </c>
    </row>
    <row r="201" s="2" customFormat="1">
      <c r="A201" s="40"/>
      <c r="B201" s="41"/>
      <c r="C201" s="42"/>
      <c r="D201" s="219" t="s">
        <v>143</v>
      </c>
      <c r="E201" s="42"/>
      <c r="F201" s="220" t="s">
        <v>297</v>
      </c>
      <c r="G201" s="42"/>
      <c r="H201" s="42"/>
      <c r="I201" s="221"/>
      <c r="J201" s="42"/>
      <c r="K201" s="42"/>
      <c r="L201" s="46"/>
      <c r="M201" s="222"/>
      <c r="N201" s="223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143</v>
      </c>
      <c r="AU201" s="19" t="s">
        <v>85</v>
      </c>
    </row>
    <row r="202" s="15" customFormat="1">
      <c r="A202" s="15"/>
      <c r="B202" s="247"/>
      <c r="C202" s="248"/>
      <c r="D202" s="226" t="s">
        <v>145</v>
      </c>
      <c r="E202" s="249" t="s">
        <v>19</v>
      </c>
      <c r="F202" s="250" t="s">
        <v>205</v>
      </c>
      <c r="G202" s="248"/>
      <c r="H202" s="249" t="s">
        <v>19</v>
      </c>
      <c r="I202" s="251"/>
      <c r="J202" s="248"/>
      <c r="K202" s="248"/>
      <c r="L202" s="252"/>
      <c r="M202" s="253"/>
      <c r="N202" s="254"/>
      <c r="O202" s="254"/>
      <c r="P202" s="254"/>
      <c r="Q202" s="254"/>
      <c r="R202" s="254"/>
      <c r="S202" s="254"/>
      <c r="T202" s="255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56" t="s">
        <v>145</v>
      </c>
      <c r="AU202" s="256" t="s">
        <v>85</v>
      </c>
      <c r="AV202" s="15" t="s">
        <v>83</v>
      </c>
      <c r="AW202" s="15" t="s">
        <v>37</v>
      </c>
      <c r="AX202" s="15" t="s">
        <v>75</v>
      </c>
      <c r="AY202" s="256" t="s">
        <v>134</v>
      </c>
    </row>
    <row r="203" s="13" customFormat="1">
      <c r="A203" s="13"/>
      <c r="B203" s="224"/>
      <c r="C203" s="225"/>
      <c r="D203" s="226" t="s">
        <v>145</v>
      </c>
      <c r="E203" s="227" t="s">
        <v>19</v>
      </c>
      <c r="F203" s="228" t="s">
        <v>206</v>
      </c>
      <c r="G203" s="225"/>
      <c r="H203" s="229">
        <v>6.7850000000000001</v>
      </c>
      <c r="I203" s="230"/>
      <c r="J203" s="225"/>
      <c r="K203" s="225"/>
      <c r="L203" s="231"/>
      <c r="M203" s="232"/>
      <c r="N203" s="233"/>
      <c r="O203" s="233"/>
      <c r="P203" s="233"/>
      <c r="Q203" s="233"/>
      <c r="R203" s="233"/>
      <c r="S203" s="233"/>
      <c r="T203" s="234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5" t="s">
        <v>145</v>
      </c>
      <c r="AU203" s="235" t="s">
        <v>85</v>
      </c>
      <c r="AV203" s="13" t="s">
        <v>85</v>
      </c>
      <c r="AW203" s="13" t="s">
        <v>37</v>
      </c>
      <c r="AX203" s="13" t="s">
        <v>75</v>
      </c>
      <c r="AY203" s="235" t="s">
        <v>134</v>
      </c>
    </row>
    <row r="204" s="13" customFormat="1">
      <c r="A204" s="13"/>
      <c r="B204" s="224"/>
      <c r="C204" s="225"/>
      <c r="D204" s="226" t="s">
        <v>145</v>
      </c>
      <c r="E204" s="227" t="s">
        <v>19</v>
      </c>
      <c r="F204" s="228" t="s">
        <v>207</v>
      </c>
      <c r="G204" s="225"/>
      <c r="H204" s="229">
        <v>5.75</v>
      </c>
      <c r="I204" s="230"/>
      <c r="J204" s="225"/>
      <c r="K204" s="225"/>
      <c r="L204" s="231"/>
      <c r="M204" s="232"/>
      <c r="N204" s="233"/>
      <c r="O204" s="233"/>
      <c r="P204" s="233"/>
      <c r="Q204" s="233"/>
      <c r="R204" s="233"/>
      <c r="S204" s="233"/>
      <c r="T204" s="234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5" t="s">
        <v>145</v>
      </c>
      <c r="AU204" s="235" t="s">
        <v>85</v>
      </c>
      <c r="AV204" s="13" t="s">
        <v>85</v>
      </c>
      <c r="AW204" s="13" t="s">
        <v>37</v>
      </c>
      <c r="AX204" s="13" t="s">
        <v>75</v>
      </c>
      <c r="AY204" s="235" t="s">
        <v>134</v>
      </c>
    </row>
    <row r="205" s="13" customFormat="1">
      <c r="A205" s="13"/>
      <c r="B205" s="224"/>
      <c r="C205" s="225"/>
      <c r="D205" s="226" t="s">
        <v>145</v>
      </c>
      <c r="E205" s="227" t="s">
        <v>19</v>
      </c>
      <c r="F205" s="228" t="s">
        <v>208</v>
      </c>
      <c r="G205" s="225"/>
      <c r="H205" s="229">
        <v>4.3700000000000001</v>
      </c>
      <c r="I205" s="230"/>
      <c r="J205" s="225"/>
      <c r="K205" s="225"/>
      <c r="L205" s="231"/>
      <c r="M205" s="232"/>
      <c r="N205" s="233"/>
      <c r="O205" s="233"/>
      <c r="P205" s="233"/>
      <c r="Q205" s="233"/>
      <c r="R205" s="233"/>
      <c r="S205" s="233"/>
      <c r="T205" s="234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5" t="s">
        <v>145</v>
      </c>
      <c r="AU205" s="235" t="s">
        <v>85</v>
      </c>
      <c r="AV205" s="13" t="s">
        <v>85</v>
      </c>
      <c r="AW205" s="13" t="s">
        <v>37</v>
      </c>
      <c r="AX205" s="13" t="s">
        <v>75</v>
      </c>
      <c r="AY205" s="235" t="s">
        <v>134</v>
      </c>
    </row>
    <row r="206" s="13" customFormat="1">
      <c r="A206" s="13"/>
      <c r="B206" s="224"/>
      <c r="C206" s="225"/>
      <c r="D206" s="226" t="s">
        <v>145</v>
      </c>
      <c r="E206" s="227" t="s">
        <v>19</v>
      </c>
      <c r="F206" s="228" t="s">
        <v>209</v>
      </c>
      <c r="G206" s="225"/>
      <c r="H206" s="229">
        <v>3.7029999999999998</v>
      </c>
      <c r="I206" s="230"/>
      <c r="J206" s="225"/>
      <c r="K206" s="225"/>
      <c r="L206" s="231"/>
      <c r="M206" s="232"/>
      <c r="N206" s="233"/>
      <c r="O206" s="233"/>
      <c r="P206" s="233"/>
      <c r="Q206" s="233"/>
      <c r="R206" s="233"/>
      <c r="S206" s="233"/>
      <c r="T206" s="234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5" t="s">
        <v>145</v>
      </c>
      <c r="AU206" s="235" t="s">
        <v>85</v>
      </c>
      <c r="AV206" s="13" t="s">
        <v>85</v>
      </c>
      <c r="AW206" s="13" t="s">
        <v>37</v>
      </c>
      <c r="AX206" s="13" t="s">
        <v>75</v>
      </c>
      <c r="AY206" s="235" t="s">
        <v>134</v>
      </c>
    </row>
    <row r="207" s="14" customFormat="1">
      <c r="A207" s="14"/>
      <c r="B207" s="236"/>
      <c r="C207" s="237"/>
      <c r="D207" s="226" t="s">
        <v>145</v>
      </c>
      <c r="E207" s="238" t="s">
        <v>19</v>
      </c>
      <c r="F207" s="239" t="s">
        <v>147</v>
      </c>
      <c r="G207" s="237"/>
      <c r="H207" s="240">
        <v>20.608000000000001</v>
      </c>
      <c r="I207" s="241"/>
      <c r="J207" s="237"/>
      <c r="K207" s="237"/>
      <c r="L207" s="242"/>
      <c r="M207" s="243"/>
      <c r="N207" s="244"/>
      <c r="O207" s="244"/>
      <c r="P207" s="244"/>
      <c r="Q207" s="244"/>
      <c r="R207" s="244"/>
      <c r="S207" s="244"/>
      <c r="T207" s="245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6" t="s">
        <v>145</v>
      </c>
      <c r="AU207" s="246" t="s">
        <v>85</v>
      </c>
      <c r="AV207" s="14" t="s">
        <v>141</v>
      </c>
      <c r="AW207" s="14" t="s">
        <v>37</v>
      </c>
      <c r="AX207" s="14" t="s">
        <v>83</v>
      </c>
      <c r="AY207" s="246" t="s">
        <v>134</v>
      </c>
    </row>
    <row r="208" s="2" customFormat="1" ht="24.15" customHeight="1">
      <c r="A208" s="40"/>
      <c r="B208" s="41"/>
      <c r="C208" s="206" t="s">
        <v>298</v>
      </c>
      <c r="D208" s="206" t="s">
        <v>136</v>
      </c>
      <c r="E208" s="207" t="s">
        <v>299</v>
      </c>
      <c r="F208" s="208" t="s">
        <v>300</v>
      </c>
      <c r="G208" s="209" t="s">
        <v>139</v>
      </c>
      <c r="H208" s="210">
        <v>20.608000000000001</v>
      </c>
      <c r="I208" s="211"/>
      <c r="J208" s="212">
        <f>ROUND(I208*H208,2)</f>
        <v>0</v>
      </c>
      <c r="K208" s="208" t="s">
        <v>140</v>
      </c>
      <c r="L208" s="46"/>
      <c r="M208" s="213" t="s">
        <v>19</v>
      </c>
      <c r="N208" s="214" t="s">
        <v>46</v>
      </c>
      <c r="O208" s="86"/>
      <c r="P208" s="215">
        <f>O208*H208</f>
        <v>0</v>
      </c>
      <c r="Q208" s="215">
        <v>0</v>
      </c>
      <c r="R208" s="215">
        <f>Q208*H208</f>
        <v>0</v>
      </c>
      <c r="S208" s="215">
        <v>0</v>
      </c>
      <c r="T208" s="216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17" t="s">
        <v>141</v>
      </c>
      <c r="AT208" s="217" t="s">
        <v>136</v>
      </c>
      <c r="AU208" s="217" t="s">
        <v>85</v>
      </c>
      <c r="AY208" s="19" t="s">
        <v>134</v>
      </c>
      <c r="BE208" s="218">
        <f>IF(N208="základní",J208,0)</f>
        <v>0</v>
      </c>
      <c r="BF208" s="218">
        <f>IF(N208="snížená",J208,0)</f>
        <v>0</v>
      </c>
      <c r="BG208" s="218">
        <f>IF(N208="zákl. přenesená",J208,0)</f>
        <v>0</v>
      </c>
      <c r="BH208" s="218">
        <f>IF(N208="sníž. přenesená",J208,0)</f>
        <v>0</v>
      </c>
      <c r="BI208" s="218">
        <f>IF(N208="nulová",J208,0)</f>
        <v>0</v>
      </c>
      <c r="BJ208" s="19" t="s">
        <v>83</v>
      </c>
      <c r="BK208" s="218">
        <f>ROUND(I208*H208,2)</f>
        <v>0</v>
      </c>
      <c r="BL208" s="19" t="s">
        <v>141</v>
      </c>
      <c r="BM208" s="217" t="s">
        <v>301</v>
      </c>
    </row>
    <row r="209" s="2" customFormat="1">
      <c r="A209" s="40"/>
      <c r="B209" s="41"/>
      <c r="C209" s="42"/>
      <c r="D209" s="219" t="s">
        <v>143</v>
      </c>
      <c r="E209" s="42"/>
      <c r="F209" s="220" t="s">
        <v>302</v>
      </c>
      <c r="G209" s="42"/>
      <c r="H209" s="42"/>
      <c r="I209" s="221"/>
      <c r="J209" s="42"/>
      <c r="K209" s="42"/>
      <c r="L209" s="46"/>
      <c r="M209" s="222"/>
      <c r="N209" s="223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143</v>
      </c>
      <c r="AU209" s="19" t="s">
        <v>85</v>
      </c>
    </row>
    <row r="210" s="15" customFormat="1">
      <c r="A210" s="15"/>
      <c r="B210" s="247"/>
      <c r="C210" s="248"/>
      <c r="D210" s="226" t="s">
        <v>145</v>
      </c>
      <c r="E210" s="249" t="s">
        <v>19</v>
      </c>
      <c r="F210" s="250" t="s">
        <v>205</v>
      </c>
      <c r="G210" s="248"/>
      <c r="H210" s="249" t="s">
        <v>19</v>
      </c>
      <c r="I210" s="251"/>
      <c r="J210" s="248"/>
      <c r="K210" s="248"/>
      <c r="L210" s="252"/>
      <c r="M210" s="253"/>
      <c r="N210" s="254"/>
      <c r="O210" s="254"/>
      <c r="P210" s="254"/>
      <c r="Q210" s="254"/>
      <c r="R210" s="254"/>
      <c r="S210" s="254"/>
      <c r="T210" s="255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56" t="s">
        <v>145</v>
      </c>
      <c r="AU210" s="256" t="s">
        <v>85</v>
      </c>
      <c r="AV210" s="15" t="s">
        <v>83</v>
      </c>
      <c r="AW210" s="15" t="s">
        <v>37</v>
      </c>
      <c r="AX210" s="15" t="s">
        <v>75</v>
      </c>
      <c r="AY210" s="256" t="s">
        <v>134</v>
      </c>
    </row>
    <row r="211" s="13" customFormat="1">
      <c r="A211" s="13"/>
      <c r="B211" s="224"/>
      <c r="C211" s="225"/>
      <c r="D211" s="226" t="s">
        <v>145</v>
      </c>
      <c r="E211" s="227" t="s">
        <v>19</v>
      </c>
      <c r="F211" s="228" t="s">
        <v>206</v>
      </c>
      <c r="G211" s="225"/>
      <c r="H211" s="229">
        <v>6.7850000000000001</v>
      </c>
      <c r="I211" s="230"/>
      <c r="J211" s="225"/>
      <c r="K211" s="225"/>
      <c r="L211" s="231"/>
      <c r="M211" s="232"/>
      <c r="N211" s="233"/>
      <c r="O211" s="233"/>
      <c r="P211" s="233"/>
      <c r="Q211" s="233"/>
      <c r="R211" s="233"/>
      <c r="S211" s="233"/>
      <c r="T211" s="234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5" t="s">
        <v>145</v>
      </c>
      <c r="AU211" s="235" t="s">
        <v>85</v>
      </c>
      <c r="AV211" s="13" t="s">
        <v>85</v>
      </c>
      <c r="AW211" s="13" t="s">
        <v>37</v>
      </c>
      <c r="AX211" s="13" t="s">
        <v>75</v>
      </c>
      <c r="AY211" s="235" t="s">
        <v>134</v>
      </c>
    </row>
    <row r="212" s="13" customFormat="1">
      <c r="A212" s="13"/>
      <c r="B212" s="224"/>
      <c r="C212" s="225"/>
      <c r="D212" s="226" t="s">
        <v>145</v>
      </c>
      <c r="E212" s="227" t="s">
        <v>19</v>
      </c>
      <c r="F212" s="228" t="s">
        <v>207</v>
      </c>
      <c r="G212" s="225"/>
      <c r="H212" s="229">
        <v>5.75</v>
      </c>
      <c r="I212" s="230"/>
      <c r="J212" s="225"/>
      <c r="K212" s="225"/>
      <c r="L212" s="231"/>
      <c r="M212" s="232"/>
      <c r="N212" s="233"/>
      <c r="O212" s="233"/>
      <c r="P212" s="233"/>
      <c r="Q212" s="233"/>
      <c r="R212" s="233"/>
      <c r="S212" s="233"/>
      <c r="T212" s="234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5" t="s">
        <v>145</v>
      </c>
      <c r="AU212" s="235" t="s">
        <v>85</v>
      </c>
      <c r="AV212" s="13" t="s">
        <v>85</v>
      </c>
      <c r="AW212" s="13" t="s">
        <v>37</v>
      </c>
      <c r="AX212" s="13" t="s">
        <v>75</v>
      </c>
      <c r="AY212" s="235" t="s">
        <v>134</v>
      </c>
    </row>
    <row r="213" s="13" customFormat="1">
      <c r="A213" s="13"/>
      <c r="B213" s="224"/>
      <c r="C213" s="225"/>
      <c r="D213" s="226" t="s">
        <v>145</v>
      </c>
      <c r="E213" s="227" t="s">
        <v>19</v>
      </c>
      <c r="F213" s="228" t="s">
        <v>208</v>
      </c>
      <c r="G213" s="225"/>
      <c r="H213" s="229">
        <v>4.3700000000000001</v>
      </c>
      <c r="I213" s="230"/>
      <c r="J213" s="225"/>
      <c r="K213" s="225"/>
      <c r="L213" s="231"/>
      <c r="M213" s="232"/>
      <c r="N213" s="233"/>
      <c r="O213" s="233"/>
      <c r="P213" s="233"/>
      <c r="Q213" s="233"/>
      <c r="R213" s="233"/>
      <c r="S213" s="233"/>
      <c r="T213" s="234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5" t="s">
        <v>145</v>
      </c>
      <c r="AU213" s="235" t="s">
        <v>85</v>
      </c>
      <c r="AV213" s="13" t="s">
        <v>85</v>
      </c>
      <c r="AW213" s="13" t="s">
        <v>37</v>
      </c>
      <c r="AX213" s="13" t="s">
        <v>75</v>
      </c>
      <c r="AY213" s="235" t="s">
        <v>134</v>
      </c>
    </row>
    <row r="214" s="13" customFormat="1">
      <c r="A214" s="13"/>
      <c r="B214" s="224"/>
      <c r="C214" s="225"/>
      <c r="D214" s="226" t="s">
        <v>145</v>
      </c>
      <c r="E214" s="227" t="s">
        <v>19</v>
      </c>
      <c r="F214" s="228" t="s">
        <v>209</v>
      </c>
      <c r="G214" s="225"/>
      <c r="H214" s="229">
        <v>3.7029999999999998</v>
      </c>
      <c r="I214" s="230"/>
      <c r="J214" s="225"/>
      <c r="K214" s="225"/>
      <c r="L214" s="231"/>
      <c r="M214" s="232"/>
      <c r="N214" s="233"/>
      <c r="O214" s="233"/>
      <c r="P214" s="233"/>
      <c r="Q214" s="233"/>
      <c r="R214" s="233"/>
      <c r="S214" s="233"/>
      <c r="T214" s="234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5" t="s">
        <v>145</v>
      </c>
      <c r="AU214" s="235" t="s">
        <v>85</v>
      </c>
      <c r="AV214" s="13" t="s">
        <v>85</v>
      </c>
      <c r="AW214" s="13" t="s">
        <v>37</v>
      </c>
      <c r="AX214" s="13" t="s">
        <v>75</v>
      </c>
      <c r="AY214" s="235" t="s">
        <v>134</v>
      </c>
    </row>
    <row r="215" s="14" customFormat="1">
      <c r="A215" s="14"/>
      <c r="B215" s="236"/>
      <c r="C215" s="237"/>
      <c r="D215" s="226" t="s">
        <v>145</v>
      </c>
      <c r="E215" s="238" t="s">
        <v>19</v>
      </c>
      <c r="F215" s="239" t="s">
        <v>147</v>
      </c>
      <c r="G215" s="237"/>
      <c r="H215" s="240">
        <v>20.608000000000001</v>
      </c>
      <c r="I215" s="241"/>
      <c r="J215" s="237"/>
      <c r="K215" s="237"/>
      <c r="L215" s="242"/>
      <c r="M215" s="243"/>
      <c r="N215" s="244"/>
      <c r="O215" s="244"/>
      <c r="P215" s="244"/>
      <c r="Q215" s="244"/>
      <c r="R215" s="244"/>
      <c r="S215" s="244"/>
      <c r="T215" s="245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6" t="s">
        <v>145</v>
      </c>
      <c r="AU215" s="246" t="s">
        <v>85</v>
      </c>
      <c r="AV215" s="14" t="s">
        <v>141</v>
      </c>
      <c r="AW215" s="14" t="s">
        <v>37</v>
      </c>
      <c r="AX215" s="14" t="s">
        <v>83</v>
      </c>
      <c r="AY215" s="246" t="s">
        <v>134</v>
      </c>
    </row>
    <row r="216" s="2" customFormat="1" ht="16.5" customHeight="1">
      <c r="A216" s="40"/>
      <c r="B216" s="41"/>
      <c r="C216" s="257" t="s">
        <v>303</v>
      </c>
      <c r="D216" s="257" t="s">
        <v>242</v>
      </c>
      <c r="E216" s="258" t="s">
        <v>304</v>
      </c>
      <c r="F216" s="259" t="s">
        <v>305</v>
      </c>
      <c r="G216" s="260" t="s">
        <v>306</v>
      </c>
      <c r="H216" s="261">
        <v>0.61799999999999999</v>
      </c>
      <c r="I216" s="262"/>
      <c r="J216" s="263">
        <f>ROUND(I216*H216,2)</f>
        <v>0</v>
      </c>
      <c r="K216" s="259" t="s">
        <v>140</v>
      </c>
      <c r="L216" s="264"/>
      <c r="M216" s="265" t="s">
        <v>19</v>
      </c>
      <c r="N216" s="266" t="s">
        <v>46</v>
      </c>
      <c r="O216" s="86"/>
      <c r="P216" s="215">
        <f>O216*H216</f>
        <v>0</v>
      </c>
      <c r="Q216" s="215">
        <v>0.001</v>
      </c>
      <c r="R216" s="215">
        <f>Q216*H216</f>
        <v>0.00061800000000000006</v>
      </c>
      <c r="S216" s="215">
        <v>0</v>
      </c>
      <c r="T216" s="216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17" t="s">
        <v>188</v>
      </c>
      <c r="AT216" s="217" t="s">
        <v>242</v>
      </c>
      <c r="AU216" s="217" t="s">
        <v>85</v>
      </c>
      <c r="AY216" s="19" t="s">
        <v>134</v>
      </c>
      <c r="BE216" s="218">
        <f>IF(N216="základní",J216,0)</f>
        <v>0</v>
      </c>
      <c r="BF216" s="218">
        <f>IF(N216="snížená",J216,0)</f>
        <v>0</v>
      </c>
      <c r="BG216" s="218">
        <f>IF(N216="zákl. přenesená",J216,0)</f>
        <v>0</v>
      </c>
      <c r="BH216" s="218">
        <f>IF(N216="sníž. přenesená",J216,0)</f>
        <v>0</v>
      </c>
      <c r="BI216" s="218">
        <f>IF(N216="nulová",J216,0)</f>
        <v>0</v>
      </c>
      <c r="BJ216" s="19" t="s">
        <v>83</v>
      </c>
      <c r="BK216" s="218">
        <f>ROUND(I216*H216,2)</f>
        <v>0</v>
      </c>
      <c r="BL216" s="19" t="s">
        <v>141</v>
      </c>
      <c r="BM216" s="217" t="s">
        <v>307</v>
      </c>
    </row>
    <row r="217" s="2" customFormat="1">
      <c r="A217" s="40"/>
      <c r="B217" s="41"/>
      <c r="C217" s="42"/>
      <c r="D217" s="219" t="s">
        <v>143</v>
      </c>
      <c r="E217" s="42"/>
      <c r="F217" s="220" t="s">
        <v>308</v>
      </c>
      <c r="G217" s="42"/>
      <c r="H217" s="42"/>
      <c r="I217" s="221"/>
      <c r="J217" s="42"/>
      <c r="K217" s="42"/>
      <c r="L217" s="46"/>
      <c r="M217" s="222"/>
      <c r="N217" s="223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9" t="s">
        <v>143</v>
      </c>
      <c r="AU217" s="19" t="s">
        <v>85</v>
      </c>
    </row>
    <row r="218" s="13" customFormat="1">
      <c r="A218" s="13"/>
      <c r="B218" s="224"/>
      <c r="C218" s="225"/>
      <c r="D218" s="226" t="s">
        <v>145</v>
      </c>
      <c r="E218" s="227" t="s">
        <v>19</v>
      </c>
      <c r="F218" s="228" t="s">
        <v>309</v>
      </c>
      <c r="G218" s="225"/>
      <c r="H218" s="229">
        <v>0.61799999999999999</v>
      </c>
      <c r="I218" s="230"/>
      <c r="J218" s="225"/>
      <c r="K218" s="225"/>
      <c r="L218" s="231"/>
      <c r="M218" s="232"/>
      <c r="N218" s="233"/>
      <c r="O218" s="233"/>
      <c r="P218" s="233"/>
      <c r="Q218" s="233"/>
      <c r="R218" s="233"/>
      <c r="S218" s="233"/>
      <c r="T218" s="234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5" t="s">
        <v>145</v>
      </c>
      <c r="AU218" s="235" t="s">
        <v>85</v>
      </c>
      <c r="AV218" s="13" t="s">
        <v>85</v>
      </c>
      <c r="AW218" s="13" t="s">
        <v>37</v>
      </c>
      <c r="AX218" s="13" t="s">
        <v>75</v>
      </c>
      <c r="AY218" s="235" t="s">
        <v>134</v>
      </c>
    </row>
    <row r="219" s="14" customFormat="1">
      <c r="A219" s="14"/>
      <c r="B219" s="236"/>
      <c r="C219" s="237"/>
      <c r="D219" s="226" t="s">
        <v>145</v>
      </c>
      <c r="E219" s="238" t="s">
        <v>19</v>
      </c>
      <c r="F219" s="239" t="s">
        <v>147</v>
      </c>
      <c r="G219" s="237"/>
      <c r="H219" s="240">
        <v>0.61799999999999999</v>
      </c>
      <c r="I219" s="241"/>
      <c r="J219" s="237"/>
      <c r="K219" s="237"/>
      <c r="L219" s="242"/>
      <c r="M219" s="243"/>
      <c r="N219" s="244"/>
      <c r="O219" s="244"/>
      <c r="P219" s="244"/>
      <c r="Q219" s="244"/>
      <c r="R219" s="244"/>
      <c r="S219" s="244"/>
      <c r="T219" s="245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6" t="s">
        <v>145</v>
      </c>
      <c r="AU219" s="246" t="s">
        <v>85</v>
      </c>
      <c r="AV219" s="14" t="s">
        <v>141</v>
      </c>
      <c r="AW219" s="14" t="s">
        <v>37</v>
      </c>
      <c r="AX219" s="14" t="s">
        <v>83</v>
      </c>
      <c r="AY219" s="246" t="s">
        <v>134</v>
      </c>
    </row>
    <row r="220" s="2" customFormat="1" ht="24.15" customHeight="1">
      <c r="A220" s="40"/>
      <c r="B220" s="41"/>
      <c r="C220" s="206" t="s">
        <v>310</v>
      </c>
      <c r="D220" s="206" t="s">
        <v>136</v>
      </c>
      <c r="E220" s="207" t="s">
        <v>311</v>
      </c>
      <c r="F220" s="208" t="s">
        <v>312</v>
      </c>
      <c r="G220" s="209" t="s">
        <v>139</v>
      </c>
      <c r="H220" s="210">
        <v>20.608000000000001</v>
      </c>
      <c r="I220" s="211"/>
      <c r="J220" s="212">
        <f>ROUND(I220*H220,2)</f>
        <v>0</v>
      </c>
      <c r="K220" s="208" t="s">
        <v>140</v>
      </c>
      <c r="L220" s="46"/>
      <c r="M220" s="213" t="s">
        <v>19</v>
      </c>
      <c r="N220" s="214" t="s">
        <v>46</v>
      </c>
      <c r="O220" s="86"/>
      <c r="P220" s="215">
        <f>O220*H220</f>
        <v>0</v>
      </c>
      <c r="Q220" s="215">
        <v>0</v>
      </c>
      <c r="R220" s="215">
        <f>Q220*H220</f>
        <v>0</v>
      </c>
      <c r="S220" s="215">
        <v>0</v>
      </c>
      <c r="T220" s="216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17" t="s">
        <v>141</v>
      </c>
      <c r="AT220" s="217" t="s">
        <v>136</v>
      </c>
      <c r="AU220" s="217" t="s">
        <v>85</v>
      </c>
      <c r="AY220" s="19" t="s">
        <v>134</v>
      </c>
      <c r="BE220" s="218">
        <f>IF(N220="základní",J220,0)</f>
        <v>0</v>
      </c>
      <c r="BF220" s="218">
        <f>IF(N220="snížená",J220,0)</f>
        <v>0</v>
      </c>
      <c r="BG220" s="218">
        <f>IF(N220="zákl. přenesená",J220,0)</f>
        <v>0</v>
      </c>
      <c r="BH220" s="218">
        <f>IF(N220="sníž. přenesená",J220,0)</f>
        <v>0</v>
      </c>
      <c r="BI220" s="218">
        <f>IF(N220="nulová",J220,0)</f>
        <v>0</v>
      </c>
      <c r="BJ220" s="19" t="s">
        <v>83</v>
      </c>
      <c r="BK220" s="218">
        <f>ROUND(I220*H220,2)</f>
        <v>0</v>
      </c>
      <c r="BL220" s="19" t="s">
        <v>141</v>
      </c>
      <c r="BM220" s="217" t="s">
        <v>313</v>
      </c>
    </row>
    <row r="221" s="2" customFormat="1">
      <c r="A221" s="40"/>
      <c r="B221" s="41"/>
      <c r="C221" s="42"/>
      <c r="D221" s="219" t="s">
        <v>143</v>
      </c>
      <c r="E221" s="42"/>
      <c r="F221" s="220" t="s">
        <v>314</v>
      </c>
      <c r="G221" s="42"/>
      <c r="H221" s="42"/>
      <c r="I221" s="221"/>
      <c r="J221" s="42"/>
      <c r="K221" s="42"/>
      <c r="L221" s="46"/>
      <c r="M221" s="222"/>
      <c r="N221" s="223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9" t="s">
        <v>143</v>
      </c>
      <c r="AU221" s="19" t="s">
        <v>85</v>
      </c>
    </row>
    <row r="222" s="15" customFormat="1">
      <c r="A222" s="15"/>
      <c r="B222" s="247"/>
      <c r="C222" s="248"/>
      <c r="D222" s="226" t="s">
        <v>145</v>
      </c>
      <c r="E222" s="249" t="s">
        <v>19</v>
      </c>
      <c r="F222" s="250" t="s">
        <v>315</v>
      </c>
      <c r="G222" s="248"/>
      <c r="H222" s="249" t="s">
        <v>19</v>
      </c>
      <c r="I222" s="251"/>
      <c r="J222" s="248"/>
      <c r="K222" s="248"/>
      <c r="L222" s="252"/>
      <c r="M222" s="253"/>
      <c r="N222" s="254"/>
      <c r="O222" s="254"/>
      <c r="P222" s="254"/>
      <c r="Q222" s="254"/>
      <c r="R222" s="254"/>
      <c r="S222" s="254"/>
      <c r="T222" s="255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56" t="s">
        <v>145</v>
      </c>
      <c r="AU222" s="256" t="s">
        <v>85</v>
      </c>
      <c r="AV222" s="15" t="s">
        <v>83</v>
      </c>
      <c r="AW222" s="15" t="s">
        <v>37</v>
      </c>
      <c r="AX222" s="15" t="s">
        <v>75</v>
      </c>
      <c r="AY222" s="256" t="s">
        <v>134</v>
      </c>
    </row>
    <row r="223" s="15" customFormat="1">
      <c r="A223" s="15"/>
      <c r="B223" s="247"/>
      <c r="C223" s="248"/>
      <c r="D223" s="226" t="s">
        <v>145</v>
      </c>
      <c r="E223" s="249" t="s">
        <v>19</v>
      </c>
      <c r="F223" s="250" t="s">
        <v>205</v>
      </c>
      <c r="G223" s="248"/>
      <c r="H223" s="249" t="s">
        <v>19</v>
      </c>
      <c r="I223" s="251"/>
      <c r="J223" s="248"/>
      <c r="K223" s="248"/>
      <c r="L223" s="252"/>
      <c r="M223" s="253"/>
      <c r="N223" s="254"/>
      <c r="O223" s="254"/>
      <c r="P223" s="254"/>
      <c r="Q223" s="254"/>
      <c r="R223" s="254"/>
      <c r="S223" s="254"/>
      <c r="T223" s="255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56" t="s">
        <v>145</v>
      </c>
      <c r="AU223" s="256" t="s">
        <v>85</v>
      </c>
      <c r="AV223" s="15" t="s">
        <v>83</v>
      </c>
      <c r="AW223" s="15" t="s">
        <v>37</v>
      </c>
      <c r="AX223" s="15" t="s">
        <v>75</v>
      </c>
      <c r="AY223" s="256" t="s">
        <v>134</v>
      </c>
    </row>
    <row r="224" s="13" customFormat="1">
      <c r="A224" s="13"/>
      <c r="B224" s="224"/>
      <c r="C224" s="225"/>
      <c r="D224" s="226" t="s">
        <v>145</v>
      </c>
      <c r="E224" s="227" t="s">
        <v>19</v>
      </c>
      <c r="F224" s="228" t="s">
        <v>206</v>
      </c>
      <c r="G224" s="225"/>
      <c r="H224" s="229">
        <v>6.7850000000000001</v>
      </c>
      <c r="I224" s="230"/>
      <c r="J224" s="225"/>
      <c r="K224" s="225"/>
      <c r="L224" s="231"/>
      <c r="M224" s="232"/>
      <c r="N224" s="233"/>
      <c r="O224" s="233"/>
      <c r="P224" s="233"/>
      <c r="Q224" s="233"/>
      <c r="R224" s="233"/>
      <c r="S224" s="233"/>
      <c r="T224" s="234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5" t="s">
        <v>145</v>
      </c>
      <c r="AU224" s="235" t="s">
        <v>85</v>
      </c>
      <c r="AV224" s="13" t="s">
        <v>85</v>
      </c>
      <c r="AW224" s="13" t="s">
        <v>37</v>
      </c>
      <c r="AX224" s="13" t="s">
        <v>75</v>
      </c>
      <c r="AY224" s="235" t="s">
        <v>134</v>
      </c>
    </row>
    <row r="225" s="13" customFormat="1">
      <c r="A225" s="13"/>
      <c r="B225" s="224"/>
      <c r="C225" s="225"/>
      <c r="D225" s="226" t="s">
        <v>145</v>
      </c>
      <c r="E225" s="227" t="s">
        <v>19</v>
      </c>
      <c r="F225" s="228" t="s">
        <v>207</v>
      </c>
      <c r="G225" s="225"/>
      <c r="H225" s="229">
        <v>5.75</v>
      </c>
      <c r="I225" s="230"/>
      <c r="J225" s="225"/>
      <c r="K225" s="225"/>
      <c r="L225" s="231"/>
      <c r="M225" s="232"/>
      <c r="N225" s="233"/>
      <c r="O225" s="233"/>
      <c r="P225" s="233"/>
      <c r="Q225" s="233"/>
      <c r="R225" s="233"/>
      <c r="S225" s="233"/>
      <c r="T225" s="234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5" t="s">
        <v>145</v>
      </c>
      <c r="AU225" s="235" t="s">
        <v>85</v>
      </c>
      <c r="AV225" s="13" t="s">
        <v>85</v>
      </c>
      <c r="AW225" s="13" t="s">
        <v>37</v>
      </c>
      <c r="AX225" s="13" t="s">
        <v>75</v>
      </c>
      <c r="AY225" s="235" t="s">
        <v>134</v>
      </c>
    </row>
    <row r="226" s="13" customFormat="1">
      <c r="A226" s="13"/>
      <c r="B226" s="224"/>
      <c r="C226" s="225"/>
      <c r="D226" s="226" t="s">
        <v>145</v>
      </c>
      <c r="E226" s="227" t="s">
        <v>19</v>
      </c>
      <c r="F226" s="228" t="s">
        <v>208</v>
      </c>
      <c r="G226" s="225"/>
      <c r="H226" s="229">
        <v>4.3700000000000001</v>
      </c>
      <c r="I226" s="230"/>
      <c r="J226" s="225"/>
      <c r="K226" s="225"/>
      <c r="L226" s="231"/>
      <c r="M226" s="232"/>
      <c r="N226" s="233"/>
      <c r="O226" s="233"/>
      <c r="P226" s="233"/>
      <c r="Q226" s="233"/>
      <c r="R226" s="233"/>
      <c r="S226" s="233"/>
      <c r="T226" s="234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5" t="s">
        <v>145</v>
      </c>
      <c r="AU226" s="235" t="s">
        <v>85</v>
      </c>
      <c r="AV226" s="13" t="s">
        <v>85</v>
      </c>
      <c r="AW226" s="13" t="s">
        <v>37</v>
      </c>
      <c r="AX226" s="13" t="s">
        <v>75</v>
      </c>
      <c r="AY226" s="235" t="s">
        <v>134</v>
      </c>
    </row>
    <row r="227" s="13" customFormat="1">
      <c r="A227" s="13"/>
      <c r="B227" s="224"/>
      <c r="C227" s="225"/>
      <c r="D227" s="226" t="s">
        <v>145</v>
      </c>
      <c r="E227" s="227" t="s">
        <v>19</v>
      </c>
      <c r="F227" s="228" t="s">
        <v>209</v>
      </c>
      <c r="G227" s="225"/>
      <c r="H227" s="229">
        <v>3.7029999999999998</v>
      </c>
      <c r="I227" s="230"/>
      <c r="J227" s="225"/>
      <c r="K227" s="225"/>
      <c r="L227" s="231"/>
      <c r="M227" s="232"/>
      <c r="N227" s="233"/>
      <c r="O227" s="233"/>
      <c r="P227" s="233"/>
      <c r="Q227" s="233"/>
      <c r="R227" s="233"/>
      <c r="S227" s="233"/>
      <c r="T227" s="234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5" t="s">
        <v>145</v>
      </c>
      <c r="AU227" s="235" t="s">
        <v>85</v>
      </c>
      <c r="AV227" s="13" t="s">
        <v>85</v>
      </c>
      <c r="AW227" s="13" t="s">
        <v>37</v>
      </c>
      <c r="AX227" s="13" t="s">
        <v>75</v>
      </c>
      <c r="AY227" s="235" t="s">
        <v>134</v>
      </c>
    </row>
    <row r="228" s="14" customFormat="1">
      <c r="A228" s="14"/>
      <c r="B228" s="236"/>
      <c r="C228" s="237"/>
      <c r="D228" s="226" t="s">
        <v>145</v>
      </c>
      <c r="E228" s="238" t="s">
        <v>19</v>
      </c>
      <c r="F228" s="239" t="s">
        <v>147</v>
      </c>
      <c r="G228" s="237"/>
      <c r="H228" s="240">
        <v>20.608000000000001</v>
      </c>
      <c r="I228" s="241"/>
      <c r="J228" s="237"/>
      <c r="K228" s="237"/>
      <c r="L228" s="242"/>
      <c r="M228" s="243"/>
      <c r="N228" s="244"/>
      <c r="O228" s="244"/>
      <c r="P228" s="244"/>
      <c r="Q228" s="244"/>
      <c r="R228" s="244"/>
      <c r="S228" s="244"/>
      <c r="T228" s="245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6" t="s">
        <v>145</v>
      </c>
      <c r="AU228" s="246" t="s">
        <v>85</v>
      </c>
      <c r="AV228" s="14" t="s">
        <v>141</v>
      </c>
      <c r="AW228" s="14" t="s">
        <v>37</v>
      </c>
      <c r="AX228" s="14" t="s">
        <v>83</v>
      </c>
      <c r="AY228" s="246" t="s">
        <v>134</v>
      </c>
    </row>
    <row r="229" s="12" customFormat="1" ht="22.8" customHeight="1">
      <c r="A229" s="12"/>
      <c r="B229" s="190"/>
      <c r="C229" s="191"/>
      <c r="D229" s="192" t="s">
        <v>74</v>
      </c>
      <c r="E229" s="204" t="s">
        <v>85</v>
      </c>
      <c r="F229" s="204" t="s">
        <v>316</v>
      </c>
      <c r="G229" s="191"/>
      <c r="H229" s="191"/>
      <c r="I229" s="194"/>
      <c r="J229" s="205">
        <f>BK229</f>
        <v>0</v>
      </c>
      <c r="K229" s="191"/>
      <c r="L229" s="196"/>
      <c r="M229" s="197"/>
      <c r="N229" s="198"/>
      <c r="O229" s="198"/>
      <c r="P229" s="199">
        <f>SUM(P230:P266)</f>
        <v>0</v>
      </c>
      <c r="Q229" s="198"/>
      <c r="R229" s="199">
        <f>SUM(R230:R266)</f>
        <v>14.5196881678</v>
      </c>
      <c r="S229" s="198"/>
      <c r="T229" s="200">
        <f>SUM(T230:T266)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01" t="s">
        <v>83</v>
      </c>
      <c r="AT229" s="202" t="s">
        <v>74</v>
      </c>
      <c r="AU229" s="202" t="s">
        <v>83</v>
      </c>
      <c r="AY229" s="201" t="s">
        <v>134</v>
      </c>
      <c r="BK229" s="203">
        <f>SUM(BK230:BK266)</f>
        <v>0</v>
      </c>
    </row>
    <row r="230" s="2" customFormat="1" ht="24.15" customHeight="1">
      <c r="A230" s="40"/>
      <c r="B230" s="41"/>
      <c r="C230" s="206" t="s">
        <v>317</v>
      </c>
      <c r="D230" s="206" t="s">
        <v>136</v>
      </c>
      <c r="E230" s="207" t="s">
        <v>318</v>
      </c>
      <c r="F230" s="208" t="s">
        <v>319</v>
      </c>
      <c r="G230" s="209" t="s">
        <v>139</v>
      </c>
      <c r="H230" s="210">
        <v>86.674999999999997</v>
      </c>
      <c r="I230" s="211"/>
      <c r="J230" s="212">
        <f>ROUND(I230*H230,2)</f>
        <v>0</v>
      </c>
      <c r="K230" s="208" t="s">
        <v>140</v>
      </c>
      <c r="L230" s="46"/>
      <c r="M230" s="213" t="s">
        <v>19</v>
      </c>
      <c r="N230" s="214" t="s">
        <v>46</v>
      </c>
      <c r="O230" s="86"/>
      <c r="P230" s="215">
        <f>O230*H230</f>
        <v>0</v>
      </c>
      <c r="Q230" s="215">
        <v>0.00016694</v>
      </c>
      <c r="R230" s="215">
        <f>Q230*H230</f>
        <v>0.014469524499999999</v>
      </c>
      <c r="S230" s="215">
        <v>0</v>
      </c>
      <c r="T230" s="216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17" t="s">
        <v>141</v>
      </c>
      <c r="AT230" s="217" t="s">
        <v>136</v>
      </c>
      <c r="AU230" s="217" t="s">
        <v>85</v>
      </c>
      <c r="AY230" s="19" t="s">
        <v>134</v>
      </c>
      <c r="BE230" s="218">
        <f>IF(N230="základní",J230,0)</f>
        <v>0</v>
      </c>
      <c r="BF230" s="218">
        <f>IF(N230="snížená",J230,0)</f>
        <v>0</v>
      </c>
      <c r="BG230" s="218">
        <f>IF(N230="zákl. přenesená",J230,0)</f>
        <v>0</v>
      </c>
      <c r="BH230" s="218">
        <f>IF(N230="sníž. přenesená",J230,0)</f>
        <v>0</v>
      </c>
      <c r="BI230" s="218">
        <f>IF(N230="nulová",J230,0)</f>
        <v>0</v>
      </c>
      <c r="BJ230" s="19" t="s">
        <v>83</v>
      </c>
      <c r="BK230" s="218">
        <f>ROUND(I230*H230,2)</f>
        <v>0</v>
      </c>
      <c r="BL230" s="19" t="s">
        <v>141</v>
      </c>
      <c r="BM230" s="217" t="s">
        <v>320</v>
      </c>
    </row>
    <row r="231" s="2" customFormat="1">
      <c r="A231" s="40"/>
      <c r="B231" s="41"/>
      <c r="C231" s="42"/>
      <c r="D231" s="219" t="s">
        <v>143</v>
      </c>
      <c r="E231" s="42"/>
      <c r="F231" s="220" t="s">
        <v>321</v>
      </c>
      <c r="G231" s="42"/>
      <c r="H231" s="42"/>
      <c r="I231" s="221"/>
      <c r="J231" s="42"/>
      <c r="K231" s="42"/>
      <c r="L231" s="46"/>
      <c r="M231" s="222"/>
      <c r="N231" s="223"/>
      <c r="O231" s="86"/>
      <c r="P231" s="86"/>
      <c r="Q231" s="86"/>
      <c r="R231" s="86"/>
      <c r="S231" s="86"/>
      <c r="T231" s="87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T231" s="19" t="s">
        <v>143</v>
      </c>
      <c r="AU231" s="19" t="s">
        <v>85</v>
      </c>
    </row>
    <row r="232" s="15" customFormat="1">
      <c r="A232" s="15"/>
      <c r="B232" s="247"/>
      <c r="C232" s="248"/>
      <c r="D232" s="226" t="s">
        <v>145</v>
      </c>
      <c r="E232" s="249" t="s">
        <v>19</v>
      </c>
      <c r="F232" s="250" t="s">
        <v>322</v>
      </c>
      <c r="G232" s="248"/>
      <c r="H232" s="249" t="s">
        <v>19</v>
      </c>
      <c r="I232" s="251"/>
      <c r="J232" s="248"/>
      <c r="K232" s="248"/>
      <c r="L232" s="252"/>
      <c r="M232" s="253"/>
      <c r="N232" s="254"/>
      <c r="O232" s="254"/>
      <c r="P232" s="254"/>
      <c r="Q232" s="254"/>
      <c r="R232" s="254"/>
      <c r="S232" s="254"/>
      <c r="T232" s="255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56" t="s">
        <v>145</v>
      </c>
      <c r="AU232" s="256" t="s">
        <v>85</v>
      </c>
      <c r="AV232" s="15" t="s">
        <v>83</v>
      </c>
      <c r="AW232" s="15" t="s">
        <v>37</v>
      </c>
      <c r="AX232" s="15" t="s">
        <v>75</v>
      </c>
      <c r="AY232" s="256" t="s">
        <v>134</v>
      </c>
    </row>
    <row r="233" s="15" customFormat="1">
      <c r="A233" s="15"/>
      <c r="B233" s="247"/>
      <c r="C233" s="248"/>
      <c r="D233" s="226" t="s">
        <v>145</v>
      </c>
      <c r="E233" s="249" t="s">
        <v>19</v>
      </c>
      <c r="F233" s="250" t="s">
        <v>323</v>
      </c>
      <c r="G233" s="248"/>
      <c r="H233" s="249" t="s">
        <v>19</v>
      </c>
      <c r="I233" s="251"/>
      <c r="J233" s="248"/>
      <c r="K233" s="248"/>
      <c r="L233" s="252"/>
      <c r="M233" s="253"/>
      <c r="N233" s="254"/>
      <c r="O233" s="254"/>
      <c r="P233" s="254"/>
      <c r="Q233" s="254"/>
      <c r="R233" s="254"/>
      <c r="S233" s="254"/>
      <c r="T233" s="255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56" t="s">
        <v>145</v>
      </c>
      <c r="AU233" s="256" t="s">
        <v>85</v>
      </c>
      <c r="AV233" s="15" t="s">
        <v>83</v>
      </c>
      <c r="AW233" s="15" t="s">
        <v>37</v>
      </c>
      <c r="AX233" s="15" t="s">
        <v>75</v>
      </c>
      <c r="AY233" s="256" t="s">
        <v>134</v>
      </c>
    </row>
    <row r="234" s="13" customFormat="1">
      <c r="A234" s="13"/>
      <c r="B234" s="224"/>
      <c r="C234" s="225"/>
      <c r="D234" s="226" t="s">
        <v>145</v>
      </c>
      <c r="E234" s="227" t="s">
        <v>19</v>
      </c>
      <c r="F234" s="228" t="s">
        <v>324</v>
      </c>
      <c r="G234" s="225"/>
      <c r="H234" s="229">
        <v>22.324999999999999</v>
      </c>
      <c r="I234" s="230"/>
      <c r="J234" s="225"/>
      <c r="K234" s="225"/>
      <c r="L234" s="231"/>
      <c r="M234" s="232"/>
      <c r="N234" s="233"/>
      <c r="O234" s="233"/>
      <c r="P234" s="233"/>
      <c r="Q234" s="233"/>
      <c r="R234" s="233"/>
      <c r="S234" s="233"/>
      <c r="T234" s="234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5" t="s">
        <v>145</v>
      </c>
      <c r="AU234" s="235" t="s">
        <v>85</v>
      </c>
      <c r="AV234" s="13" t="s">
        <v>85</v>
      </c>
      <c r="AW234" s="13" t="s">
        <v>37</v>
      </c>
      <c r="AX234" s="13" t="s">
        <v>75</v>
      </c>
      <c r="AY234" s="235" t="s">
        <v>134</v>
      </c>
    </row>
    <row r="235" s="15" customFormat="1">
      <c r="A235" s="15"/>
      <c r="B235" s="247"/>
      <c r="C235" s="248"/>
      <c r="D235" s="226" t="s">
        <v>145</v>
      </c>
      <c r="E235" s="249" t="s">
        <v>19</v>
      </c>
      <c r="F235" s="250" t="s">
        <v>325</v>
      </c>
      <c r="G235" s="248"/>
      <c r="H235" s="249" t="s">
        <v>19</v>
      </c>
      <c r="I235" s="251"/>
      <c r="J235" s="248"/>
      <c r="K235" s="248"/>
      <c r="L235" s="252"/>
      <c r="M235" s="253"/>
      <c r="N235" s="254"/>
      <c r="O235" s="254"/>
      <c r="P235" s="254"/>
      <c r="Q235" s="254"/>
      <c r="R235" s="254"/>
      <c r="S235" s="254"/>
      <c r="T235" s="255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56" t="s">
        <v>145</v>
      </c>
      <c r="AU235" s="256" t="s">
        <v>85</v>
      </c>
      <c r="AV235" s="15" t="s">
        <v>83</v>
      </c>
      <c r="AW235" s="15" t="s">
        <v>37</v>
      </c>
      <c r="AX235" s="15" t="s">
        <v>75</v>
      </c>
      <c r="AY235" s="256" t="s">
        <v>134</v>
      </c>
    </row>
    <row r="236" s="13" customFormat="1">
      <c r="A236" s="13"/>
      <c r="B236" s="224"/>
      <c r="C236" s="225"/>
      <c r="D236" s="226" t="s">
        <v>145</v>
      </c>
      <c r="E236" s="227" t="s">
        <v>19</v>
      </c>
      <c r="F236" s="228" t="s">
        <v>326</v>
      </c>
      <c r="G236" s="225"/>
      <c r="H236" s="229">
        <v>23.75</v>
      </c>
      <c r="I236" s="230"/>
      <c r="J236" s="225"/>
      <c r="K236" s="225"/>
      <c r="L236" s="231"/>
      <c r="M236" s="232"/>
      <c r="N236" s="233"/>
      <c r="O236" s="233"/>
      <c r="P236" s="233"/>
      <c r="Q236" s="233"/>
      <c r="R236" s="233"/>
      <c r="S236" s="233"/>
      <c r="T236" s="234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5" t="s">
        <v>145</v>
      </c>
      <c r="AU236" s="235" t="s">
        <v>85</v>
      </c>
      <c r="AV236" s="13" t="s">
        <v>85</v>
      </c>
      <c r="AW236" s="13" t="s">
        <v>37</v>
      </c>
      <c r="AX236" s="13" t="s">
        <v>75</v>
      </c>
      <c r="AY236" s="235" t="s">
        <v>134</v>
      </c>
    </row>
    <row r="237" s="13" customFormat="1">
      <c r="A237" s="13"/>
      <c r="B237" s="224"/>
      <c r="C237" s="225"/>
      <c r="D237" s="226" t="s">
        <v>145</v>
      </c>
      <c r="E237" s="227" t="s">
        <v>19</v>
      </c>
      <c r="F237" s="228" t="s">
        <v>327</v>
      </c>
      <c r="G237" s="225"/>
      <c r="H237" s="229">
        <v>13.300000000000001</v>
      </c>
      <c r="I237" s="230"/>
      <c r="J237" s="225"/>
      <c r="K237" s="225"/>
      <c r="L237" s="231"/>
      <c r="M237" s="232"/>
      <c r="N237" s="233"/>
      <c r="O237" s="233"/>
      <c r="P237" s="233"/>
      <c r="Q237" s="233"/>
      <c r="R237" s="233"/>
      <c r="S237" s="233"/>
      <c r="T237" s="234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5" t="s">
        <v>145</v>
      </c>
      <c r="AU237" s="235" t="s">
        <v>85</v>
      </c>
      <c r="AV237" s="13" t="s">
        <v>85</v>
      </c>
      <c r="AW237" s="13" t="s">
        <v>37</v>
      </c>
      <c r="AX237" s="13" t="s">
        <v>75</v>
      </c>
      <c r="AY237" s="235" t="s">
        <v>134</v>
      </c>
    </row>
    <row r="238" s="15" customFormat="1">
      <c r="A238" s="15"/>
      <c r="B238" s="247"/>
      <c r="C238" s="248"/>
      <c r="D238" s="226" t="s">
        <v>145</v>
      </c>
      <c r="E238" s="249" t="s">
        <v>19</v>
      </c>
      <c r="F238" s="250" t="s">
        <v>328</v>
      </c>
      <c r="G238" s="248"/>
      <c r="H238" s="249" t="s">
        <v>19</v>
      </c>
      <c r="I238" s="251"/>
      <c r="J238" s="248"/>
      <c r="K238" s="248"/>
      <c r="L238" s="252"/>
      <c r="M238" s="253"/>
      <c r="N238" s="254"/>
      <c r="O238" s="254"/>
      <c r="P238" s="254"/>
      <c r="Q238" s="254"/>
      <c r="R238" s="254"/>
      <c r="S238" s="254"/>
      <c r="T238" s="255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56" t="s">
        <v>145</v>
      </c>
      <c r="AU238" s="256" t="s">
        <v>85</v>
      </c>
      <c r="AV238" s="15" t="s">
        <v>83</v>
      </c>
      <c r="AW238" s="15" t="s">
        <v>37</v>
      </c>
      <c r="AX238" s="15" t="s">
        <v>75</v>
      </c>
      <c r="AY238" s="256" t="s">
        <v>134</v>
      </c>
    </row>
    <row r="239" s="13" customFormat="1">
      <c r="A239" s="13"/>
      <c r="B239" s="224"/>
      <c r="C239" s="225"/>
      <c r="D239" s="226" t="s">
        <v>145</v>
      </c>
      <c r="E239" s="227" t="s">
        <v>19</v>
      </c>
      <c r="F239" s="228" t="s">
        <v>329</v>
      </c>
      <c r="G239" s="225"/>
      <c r="H239" s="229">
        <v>14</v>
      </c>
      <c r="I239" s="230"/>
      <c r="J239" s="225"/>
      <c r="K239" s="225"/>
      <c r="L239" s="231"/>
      <c r="M239" s="232"/>
      <c r="N239" s="233"/>
      <c r="O239" s="233"/>
      <c r="P239" s="233"/>
      <c r="Q239" s="233"/>
      <c r="R239" s="233"/>
      <c r="S239" s="233"/>
      <c r="T239" s="234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5" t="s">
        <v>145</v>
      </c>
      <c r="AU239" s="235" t="s">
        <v>85</v>
      </c>
      <c r="AV239" s="13" t="s">
        <v>85</v>
      </c>
      <c r="AW239" s="13" t="s">
        <v>37</v>
      </c>
      <c r="AX239" s="13" t="s">
        <v>75</v>
      </c>
      <c r="AY239" s="235" t="s">
        <v>134</v>
      </c>
    </row>
    <row r="240" s="15" customFormat="1">
      <c r="A240" s="15"/>
      <c r="B240" s="247"/>
      <c r="C240" s="248"/>
      <c r="D240" s="226" t="s">
        <v>145</v>
      </c>
      <c r="E240" s="249" t="s">
        <v>19</v>
      </c>
      <c r="F240" s="250" t="s">
        <v>330</v>
      </c>
      <c r="G240" s="248"/>
      <c r="H240" s="249" t="s">
        <v>19</v>
      </c>
      <c r="I240" s="251"/>
      <c r="J240" s="248"/>
      <c r="K240" s="248"/>
      <c r="L240" s="252"/>
      <c r="M240" s="253"/>
      <c r="N240" s="254"/>
      <c r="O240" s="254"/>
      <c r="P240" s="254"/>
      <c r="Q240" s="254"/>
      <c r="R240" s="254"/>
      <c r="S240" s="254"/>
      <c r="T240" s="255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56" t="s">
        <v>145</v>
      </c>
      <c r="AU240" s="256" t="s">
        <v>85</v>
      </c>
      <c r="AV240" s="15" t="s">
        <v>83</v>
      </c>
      <c r="AW240" s="15" t="s">
        <v>37</v>
      </c>
      <c r="AX240" s="15" t="s">
        <v>75</v>
      </c>
      <c r="AY240" s="256" t="s">
        <v>134</v>
      </c>
    </row>
    <row r="241" s="13" customFormat="1">
      <c r="A241" s="13"/>
      <c r="B241" s="224"/>
      <c r="C241" s="225"/>
      <c r="D241" s="226" t="s">
        <v>145</v>
      </c>
      <c r="E241" s="227" t="s">
        <v>19</v>
      </c>
      <c r="F241" s="228" t="s">
        <v>327</v>
      </c>
      <c r="G241" s="225"/>
      <c r="H241" s="229">
        <v>13.300000000000001</v>
      </c>
      <c r="I241" s="230"/>
      <c r="J241" s="225"/>
      <c r="K241" s="225"/>
      <c r="L241" s="231"/>
      <c r="M241" s="232"/>
      <c r="N241" s="233"/>
      <c r="O241" s="233"/>
      <c r="P241" s="233"/>
      <c r="Q241" s="233"/>
      <c r="R241" s="233"/>
      <c r="S241" s="233"/>
      <c r="T241" s="234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5" t="s">
        <v>145</v>
      </c>
      <c r="AU241" s="235" t="s">
        <v>85</v>
      </c>
      <c r="AV241" s="13" t="s">
        <v>85</v>
      </c>
      <c r="AW241" s="13" t="s">
        <v>37</v>
      </c>
      <c r="AX241" s="13" t="s">
        <v>75</v>
      </c>
      <c r="AY241" s="235" t="s">
        <v>134</v>
      </c>
    </row>
    <row r="242" s="14" customFormat="1">
      <c r="A242" s="14"/>
      <c r="B242" s="236"/>
      <c r="C242" s="237"/>
      <c r="D242" s="226" t="s">
        <v>145</v>
      </c>
      <c r="E242" s="238" t="s">
        <v>19</v>
      </c>
      <c r="F242" s="239" t="s">
        <v>147</v>
      </c>
      <c r="G242" s="237"/>
      <c r="H242" s="240">
        <v>86.674999999999997</v>
      </c>
      <c r="I242" s="241"/>
      <c r="J242" s="237"/>
      <c r="K242" s="237"/>
      <c r="L242" s="242"/>
      <c r="M242" s="243"/>
      <c r="N242" s="244"/>
      <c r="O242" s="244"/>
      <c r="P242" s="244"/>
      <c r="Q242" s="244"/>
      <c r="R242" s="244"/>
      <c r="S242" s="244"/>
      <c r="T242" s="245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46" t="s">
        <v>145</v>
      </c>
      <c r="AU242" s="246" t="s">
        <v>85</v>
      </c>
      <c r="AV242" s="14" t="s">
        <v>141</v>
      </c>
      <c r="AW242" s="14" t="s">
        <v>37</v>
      </c>
      <c r="AX242" s="14" t="s">
        <v>83</v>
      </c>
      <c r="AY242" s="246" t="s">
        <v>134</v>
      </c>
    </row>
    <row r="243" s="2" customFormat="1" ht="16.5" customHeight="1">
      <c r="A243" s="40"/>
      <c r="B243" s="41"/>
      <c r="C243" s="257" t="s">
        <v>331</v>
      </c>
      <c r="D243" s="257" t="s">
        <v>242</v>
      </c>
      <c r="E243" s="258" t="s">
        <v>332</v>
      </c>
      <c r="F243" s="259" t="s">
        <v>333</v>
      </c>
      <c r="G243" s="260" t="s">
        <v>139</v>
      </c>
      <c r="H243" s="261">
        <v>86.674999999999997</v>
      </c>
      <c r="I243" s="262"/>
      <c r="J243" s="263">
        <f>ROUND(I243*H243,2)</f>
        <v>0</v>
      </c>
      <c r="K243" s="259" t="s">
        <v>140</v>
      </c>
      <c r="L243" s="264"/>
      <c r="M243" s="265" t="s">
        <v>19</v>
      </c>
      <c r="N243" s="266" t="s">
        <v>46</v>
      </c>
      <c r="O243" s="86"/>
      <c r="P243" s="215">
        <f>O243*H243</f>
        <v>0</v>
      </c>
      <c r="Q243" s="215">
        <v>0.00059999999999999995</v>
      </c>
      <c r="R243" s="215">
        <f>Q243*H243</f>
        <v>0.052004999999999996</v>
      </c>
      <c r="S243" s="215">
        <v>0</v>
      </c>
      <c r="T243" s="216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17" t="s">
        <v>188</v>
      </c>
      <c r="AT243" s="217" t="s">
        <v>242</v>
      </c>
      <c r="AU243" s="217" t="s">
        <v>85</v>
      </c>
      <c r="AY243" s="19" t="s">
        <v>134</v>
      </c>
      <c r="BE243" s="218">
        <f>IF(N243="základní",J243,0)</f>
        <v>0</v>
      </c>
      <c r="BF243" s="218">
        <f>IF(N243="snížená",J243,0)</f>
        <v>0</v>
      </c>
      <c r="BG243" s="218">
        <f>IF(N243="zákl. přenesená",J243,0)</f>
        <v>0</v>
      </c>
      <c r="BH243" s="218">
        <f>IF(N243="sníž. přenesená",J243,0)</f>
        <v>0</v>
      </c>
      <c r="BI243" s="218">
        <f>IF(N243="nulová",J243,0)</f>
        <v>0</v>
      </c>
      <c r="BJ243" s="19" t="s">
        <v>83</v>
      </c>
      <c r="BK243" s="218">
        <f>ROUND(I243*H243,2)</f>
        <v>0</v>
      </c>
      <c r="BL243" s="19" t="s">
        <v>141</v>
      </c>
      <c r="BM243" s="217" t="s">
        <v>334</v>
      </c>
    </row>
    <row r="244" s="2" customFormat="1">
      <c r="A244" s="40"/>
      <c r="B244" s="41"/>
      <c r="C244" s="42"/>
      <c r="D244" s="219" t="s">
        <v>143</v>
      </c>
      <c r="E244" s="42"/>
      <c r="F244" s="220" t="s">
        <v>335</v>
      </c>
      <c r="G244" s="42"/>
      <c r="H244" s="42"/>
      <c r="I244" s="221"/>
      <c r="J244" s="42"/>
      <c r="K244" s="42"/>
      <c r="L244" s="46"/>
      <c r="M244" s="222"/>
      <c r="N244" s="223"/>
      <c r="O244" s="86"/>
      <c r="P244" s="86"/>
      <c r="Q244" s="86"/>
      <c r="R244" s="86"/>
      <c r="S244" s="86"/>
      <c r="T244" s="87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9" t="s">
        <v>143</v>
      </c>
      <c r="AU244" s="19" t="s">
        <v>85</v>
      </c>
    </row>
    <row r="245" s="2" customFormat="1" ht="16.5" customHeight="1">
      <c r="A245" s="40"/>
      <c r="B245" s="41"/>
      <c r="C245" s="206" t="s">
        <v>336</v>
      </c>
      <c r="D245" s="206" t="s">
        <v>136</v>
      </c>
      <c r="E245" s="207" t="s">
        <v>337</v>
      </c>
      <c r="F245" s="208" t="s">
        <v>338</v>
      </c>
      <c r="G245" s="209" t="s">
        <v>170</v>
      </c>
      <c r="H245" s="210">
        <v>8.7599999999999998</v>
      </c>
      <c r="I245" s="211"/>
      <c r="J245" s="212">
        <f>ROUND(I245*H245,2)</f>
        <v>0</v>
      </c>
      <c r="K245" s="208" t="s">
        <v>140</v>
      </c>
      <c r="L245" s="46"/>
      <c r="M245" s="213" t="s">
        <v>19</v>
      </c>
      <c r="N245" s="214" t="s">
        <v>46</v>
      </c>
      <c r="O245" s="86"/>
      <c r="P245" s="215">
        <f>O245*H245</f>
        <v>0</v>
      </c>
      <c r="Q245" s="215">
        <v>1.5247660000000001</v>
      </c>
      <c r="R245" s="215">
        <f>Q245*H245</f>
        <v>13.35695016</v>
      </c>
      <c r="S245" s="215">
        <v>0</v>
      </c>
      <c r="T245" s="216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17" t="s">
        <v>141</v>
      </c>
      <c r="AT245" s="217" t="s">
        <v>136</v>
      </c>
      <c r="AU245" s="217" t="s">
        <v>85</v>
      </c>
      <c r="AY245" s="19" t="s">
        <v>134</v>
      </c>
      <c r="BE245" s="218">
        <f>IF(N245="základní",J245,0)</f>
        <v>0</v>
      </c>
      <c r="BF245" s="218">
        <f>IF(N245="snížená",J245,0)</f>
        <v>0</v>
      </c>
      <c r="BG245" s="218">
        <f>IF(N245="zákl. přenesená",J245,0)</f>
        <v>0</v>
      </c>
      <c r="BH245" s="218">
        <f>IF(N245="sníž. přenesená",J245,0)</f>
        <v>0</v>
      </c>
      <c r="BI245" s="218">
        <f>IF(N245="nulová",J245,0)</f>
        <v>0</v>
      </c>
      <c r="BJ245" s="19" t="s">
        <v>83</v>
      </c>
      <c r="BK245" s="218">
        <f>ROUND(I245*H245,2)</f>
        <v>0</v>
      </c>
      <c r="BL245" s="19" t="s">
        <v>141</v>
      </c>
      <c r="BM245" s="217" t="s">
        <v>339</v>
      </c>
    </row>
    <row r="246" s="2" customFormat="1">
      <c r="A246" s="40"/>
      <c r="B246" s="41"/>
      <c r="C246" s="42"/>
      <c r="D246" s="219" t="s">
        <v>143</v>
      </c>
      <c r="E246" s="42"/>
      <c r="F246" s="220" t="s">
        <v>340</v>
      </c>
      <c r="G246" s="42"/>
      <c r="H246" s="42"/>
      <c r="I246" s="221"/>
      <c r="J246" s="42"/>
      <c r="K246" s="42"/>
      <c r="L246" s="46"/>
      <c r="M246" s="222"/>
      <c r="N246" s="223"/>
      <c r="O246" s="86"/>
      <c r="P246" s="86"/>
      <c r="Q246" s="86"/>
      <c r="R246" s="86"/>
      <c r="S246" s="86"/>
      <c r="T246" s="87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T246" s="19" t="s">
        <v>143</v>
      </c>
      <c r="AU246" s="19" t="s">
        <v>85</v>
      </c>
    </row>
    <row r="247" s="15" customFormat="1">
      <c r="A247" s="15"/>
      <c r="B247" s="247"/>
      <c r="C247" s="248"/>
      <c r="D247" s="226" t="s">
        <v>145</v>
      </c>
      <c r="E247" s="249" t="s">
        <v>19</v>
      </c>
      <c r="F247" s="250" t="s">
        <v>341</v>
      </c>
      <c r="G247" s="248"/>
      <c r="H247" s="249" t="s">
        <v>19</v>
      </c>
      <c r="I247" s="251"/>
      <c r="J247" s="248"/>
      <c r="K247" s="248"/>
      <c r="L247" s="252"/>
      <c r="M247" s="253"/>
      <c r="N247" s="254"/>
      <c r="O247" s="254"/>
      <c r="P247" s="254"/>
      <c r="Q247" s="254"/>
      <c r="R247" s="254"/>
      <c r="S247" s="254"/>
      <c r="T247" s="255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56" t="s">
        <v>145</v>
      </c>
      <c r="AU247" s="256" t="s">
        <v>85</v>
      </c>
      <c r="AV247" s="15" t="s">
        <v>83</v>
      </c>
      <c r="AW247" s="15" t="s">
        <v>37</v>
      </c>
      <c r="AX247" s="15" t="s">
        <v>75</v>
      </c>
      <c r="AY247" s="256" t="s">
        <v>134</v>
      </c>
    </row>
    <row r="248" s="13" customFormat="1">
      <c r="A248" s="13"/>
      <c r="B248" s="224"/>
      <c r="C248" s="225"/>
      <c r="D248" s="226" t="s">
        <v>145</v>
      </c>
      <c r="E248" s="227" t="s">
        <v>19</v>
      </c>
      <c r="F248" s="228" t="s">
        <v>342</v>
      </c>
      <c r="G248" s="225"/>
      <c r="H248" s="229">
        <v>8.7599999999999998</v>
      </c>
      <c r="I248" s="230"/>
      <c r="J248" s="225"/>
      <c r="K248" s="225"/>
      <c r="L248" s="231"/>
      <c r="M248" s="232"/>
      <c r="N248" s="233"/>
      <c r="O248" s="233"/>
      <c r="P248" s="233"/>
      <c r="Q248" s="233"/>
      <c r="R248" s="233"/>
      <c r="S248" s="233"/>
      <c r="T248" s="234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5" t="s">
        <v>145</v>
      </c>
      <c r="AU248" s="235" t="s">
        <v>85</v>
      </c>
      <c r="AV248" s="13" t="s">
        <v>85</v>
      </c>
      <c r="AW248" s="13" t="s">
        <v>37</v>
      </c>
      <c r="AX248" s="13" t="s">
        <v>75</v>
      </c>
      <c r="AY248" s="235" t="s">
        <v>134</v>
      </c>
    </row>
    <row r="249" s="14" customFormat="1">
      <c r="A249" s="14"/>
      <c r="B249" s="236"/>
      <c r="C249" s="237"/>
      <c r="D249" s="226" t="s">
        <v>145</v>
      </c>
      <c r="E249" s="238" t="s">
        <v>19</v>
      </c>
      <c r="F249" s="239" t="s">
        <v>147</v>
      </c>
      <c r="G249" s="237"/>
      <c r="H249" s="240">
        <v>8.7599999999999998</v>
      </c>
      <c r="I249" s="241"/>
      <c r="J249" s="237"/>
      <c r="K249" s="237"/>
      <c r="L249" s="242"/>
      <c r="M249" s="243"/>
      <c r="N249" s="244"/>
      <c r="O249" s="244"/>
      <c r="P249" s="244"/>
      <c r="Q249" s="244"/>
      <c r="R249" s="244"/>
      <c r="S249" s="244"/>
      <c r="T249" s="245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46" t="s">
        <v>145</v>
      </c>
      <c r="AU249" s="246" t="s">
        <v>85</v>
      </c>
      <c r="AV249" s="14" t="s">
        <v>141</v>
      </c>
      <c r="AW249" s="14" t="s">
        <v>37</v>
      </c>
      <c r="AX249" s="14" t="s">
        <v>83</v>
      </c>
      <c r="AY249" s="246" t="s">
        <v>134</v>
      </c>
    </row>
    <row r="250" s="2" customFormat="1" ht="24.15" customHeight="1">
      <c r="A250" s="40"/>
      <c r="B250" s="41"/>
      <c r="C250" s="206" t="s">
        <v>343</v>
      </c>
      <c r="D250" s="206" t="s">
        <v>136</v>
      </c>
      <c r="E250" s="207" t="s">
        <v>344</v>
      </c>
      <c r="F250" s="208" t="s">
        <v>345</v>
      </c>
      <c r="G250" s="209" t="s">
        <v>150</v>
      </c>
      <c r="H250" s="210">
        <v>13.699999999999999</v>
      </c>
      <c r="I250" s="211"/>
      <c r="J250" s="212">
        <f>ROUND(I250*H250,2)</f>
        <v>0</v>
      </c>
      <c r="K250" s="208" t="s">
        <v>140</v>
      </c>
      <c r="L250" s="46"/>
      <c r="M250" s="213" t="s">
        <v>19</v>
      </c>
      <c r="N250" s="214" t="s">
        <v>46</v>
      </c>
      <c r="O250" s="86"/>
      <c r="P250" s="215">
        <f>O250*H250</f>
        <v>0</v>
      </c>
      <c r="Q250" s="215">
        <v>0</v>
      </c>
      <c r="R250" s="215">
        <f>Q250*H250</f>
        <v>0</v>
      </c>
      <c r="S250" s="215">
        <v>0</v>
      </c>
      <c r="T250" s="216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17" t="s">
        <v>141</v>
      </c>
      <c r="AT250" s="217" t="s">
        <v>136</v>
      </c>
      <c r="AU250" s="217" t="s">
        <v>85</v>
      </c>
      <c r="AY250" s="19" t="s">
        <v>134</v>
      </c>
      <c r="BE250" s="218">
        <f>IF(N250="základní",J250,0)</f>
        <v>0</v>
      </c>
      <c r="BF250" s="218">
        <f>IF(N250="snížená",J250,0)</f>
        <v>0</v>
      </c>
      <c r="BG250" s="218">
        <f>IF(N250="zákl. přenesená",J250,0)</f>
        <v>0</v>
      </c>
      <c r="BH250" s="218">
        <f>IF(N250="sníž. přenesená",J250,0)</f>
        <v>0</v>
      </c>
      <c r="BI250" s="218">
        <f>IF(N250="nulová",J250,0)</f>
        <v>0</v>
      </c>
      <c r="BJ250" s="19" t="s">
        <v>83</v>
      </c>
      <c r="BK250" s="218">
        <f>ROUND(I250*H250,2)</f>
        <v>0</v>
      </c>
      <c r="BL250" s="19" t="s">
        <v>141</v>
      </c>
      <c r="BM250" s="217" t="s">
        <v>346</v>
      </c>
    </row>
    <row r="251" s="2" customFormat="1">
      <c r="A251" s="40"/>
      <c r="B251" s="41"/>
      <c r="C251" s="42"/>
      <c r="D251" s="219" t="s">
        <v>143</v>
      </c>
      <c r="E251" s="42"/>
      <c r="F251" s="220" t="s">
        <v>347</v>
      </c>
      <c r="G251" s="42"/>
      <c r="H251" s="42"/>
      <c r="I251" s="221"/>
      <c r="J251" s="42"/>
      <c r="K251" s="42"/>
      <c r="L251" s="46"/>
      <c r="M251" s="222"/>
      <c r="N251" s="223"/>
      <c r="O251" s="86"/>
      <c r="P251" s="86"/>
      <c r="Q251" s="86"/>
      <c r="R251" s="86"/>
      <c r="S251" s="86"/>
      <c r="T251" s="87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9" t="s">
        <v>143</v>
      </c>
      <c r="AU251" s="19" t="s">
        <v>85</v>
      </c>
    </row>
    <row r="252" s="15" customFormat="1">
      <c r="A252" s="15"/>
      <c r="B252" s="247"/>
      <c r="C252" s="248"/>
      <c r="D252" s="226" t="s">
        <v>145</v>
      </c>
      <c r="E252" s="249" t="s">
        <v>19</v>
      </c>
      <c r="F252" s="250" t="s">
        <v>348</v>
      </c>
      <c r="G252" s="248"/>
      <c r="H252" s="249" t="s">
        <v>19</v>
      </c>
      <c r="I252" s="251"/>
      <c r="J252" s="248"/>
      <c r="K252" s="248"/>
      <c r="L252" s="252"/>
      <c r="M252" s="253"/>
      <c r="N252" s="254"/>
      <c r="O252" s="254"/>
      <c r="P252" s="254"/>
      <c r="Q252" s="254"/>
      <c r="R252" s="254"/>
      <c r="S252" s="254"/>
      <c r="T252" s="255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56" t="s">
        <v>145</v>
      </c>
      <c r="AU252" s="256" t="s">
        <v>85</v>
      </c>
      <c r="AV252" s="15" t="s">
        <v>83</v>
      </c>
      <c r="AW252" s="15" t="s">
        <v>37</v>
      </c>
      <c r="AX252" s="15" t="s">
        <v>75</v>
      </c>
      <c r="AY252" s="256" t="s">
        <v>134</v>
      </c>
    </row>
    <row r="253" s="13" customFormat="1">
      <c r="A253" s="13"/>
      <c r="B253" s="224"/>
      <c r="C253" s="225"/>
      <c r="D253" s="226" t="s">
        <v>145</v>
      </c>
      <c r="E253" s="227" t="s">
        <v>19</v>
      </c>
      <c r="F253" s="228" t="s">
        <v>349</v>
      </c>
      <c r="G253" s="225"/>
      <c r="H253" s="229">
        <v>13.699999999999999</v>
      </c>
      <c r="I253" s="230"/>
      <c r="J253" s="225"/>
      <c r="K253" s="225"/>
      <c r="L253" s="231"/>
      <c r="M253" s="232"/>
      <c r="N253" s="233"/>
      <c r="O253" s="233"/>
      <c r="P253" s="233"/>
      <c r="Q253" s="233"/>
      <c r="R253" s="233"/>
      <c r="S253" s="233"/>
      <c r="T253" s="234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5" t="s">
        <v>145</v>
      </c>
      <c r="AU253" s="235" t="s">
        <v>85</v>
      </c>
      <c r="AV253" s="13" t="s">
        <v>85</v>
      </c>
      <c r="AW253" s="13" t="s">
        <v>37</v>
      </c>
      <c r="AX253" s="13" t="s">
        <v>75</v>
      </c>
      <c r="AY253" s="235" t="s">
        <v>134</v>
      </c>
    </row>
    <row r="254" s="14" customFormat="1">
      <c r="A254" s="14"/>
      <c r="B254" s="236"/>
      <c r="C254" s="237"/>
      <c r="D254" s="226" t="s">
        <v>145</v>
      </c>
      <c r="E254" s="238" t="s">
        <v>19</v>
      </c>
      <c r="F254" s="239" t="s">
        <v>147</v>
      </c>
      <c r="G254" s="237"/>
      <c r="H254" s="240">
        <v>13.699999999999999</v>
      </c>
      <c r="I254" s="241"/>
      <c r="J254" s="237"/>
      <c r="K254" s="237"/>
      <c r="L254" s="242"/>
      <c r="M254" s="243"/>
      <c r="N254" s="244"/>
      <c r="O254" s="244"/>
      <c r="P254" s="244"/>
      <c r="Q254" s="244"/>
      <c r="R254" s="244"/>
      <c r="S254" s="244"/>
      <c r="T254" s="245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46" t="s">
        <v>145</v>
      </c>
      <c r="AU254" s="246" t="s">
        <v>85</v>
      </c>
      <c r="AV254" s="14" t="s">
        <v>141</v>
      </c>
      <c r="AW254" s="14" t="s">
        <v>37</v>
      </c>
      <c r="AX254" s="14" t="s">
        <v>83</v>
      </c>
      <c r="AY254" s="246" t="s">
        <v>134</v>
      </c>
    </row>
    <row r="255" s="2" customFormat="1" ht="16.5" customHeight="1">
      <c r="A255" s="40"/>
      <c r="B255" s="41"/>
      <c r="C255" s="206" t="s">
        <v>350</v>
      </c>
      <c r="D255" s="206" t="s">
        <v>136</v>
      </c>
      <c r="E255" s="207" t="s">
        <v>351</v>
      </c>
      <c r="F255" s="208" t="s">
        <v>352</v>
      </c>
      <c r="G255" s="209" t="s">
        <v>139</v>
      </c>
      <c r="H255" s="210">
        <v>19.629000000000001</v>
      </c>
      <c r="I255" s="211"/>
      <c r="J255" s="212">
        <f>ROUND(I255*H255,2)</f>
        <v>0</v>
      </c>
      <c r="K255" s="208" t="s">
        <v>140</v>
      </c>
      <c r="L255" s="46"/>
      <c r="M255" s="213" t="s">
        <v>19</v>
      </c>
      <c r="N255" s="214" t="s">
        <v>46</v>
      </c>
      <c r="O255" s="86"/>
      <c r="P255" s="215">
        <f>O255*H255</f>
        <v>0</v>
      </c>
      <c r="Q255" s="215">
        <v>0.0014357</v>
      </c>
      <c r="R255" s="215">
        <f>Q255*H255</f>
        <v>0.028181355300000002</v>
      </c>
      <c r="S255" s="215">
        <v>0</v>
      </c>
      <c r="T255" s="216">
        <f>S255*H255</f>
        <v>0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17" t="s">
        <v>141</v>
      </c>
      <c r="AT255" s="217" t="s">
        <v>136</v>
      </c>
      <c r="AU255" s="217" t="s">
        <v>85</v>
      </c>
      <c r="AY255" s="19" t="s">
        <v>134</v>
      </c>
      <c r="BE255" s="218">
        <f>IF(N255="základní",J255,0)</f>
        <v>0</v>
      </c>
      <c r="BF255" s="218">
        <f>IF(N255="snížená",J255,0)</f>
        <v>0</v>
      </c>
      <c r="BG255" s="218">
        <f>IF(N255="zákl. přenesená",J255,0)</f>
        <v>0</v>
      </c>
      <c r="BH255" s="218">
        <f>IF(N255="sníž. přenesená",J255,0)</f>
        <v>0</v>
      </c>
      <c r="BI255" s="218">
        <f>IF(N255="nulová",J255,0)</f>
        <v>0</v>
      </c>
      <c r="BJ255" s="19" t="s">
        <v>83</v>
      </c>
      <c r="BK255" s="218">
        <f>ROUND(I255*H255,2)</f>
        <v>0</v>
      </c>
      <c r="BL255" s="19" t="s">
        <v>141</v>
      </c>
      <c r="BM255" s="217" t="s">
        <v>353</v>
      </c>
    </row>
    <row r="256" s="2" customFormat="1">
      <c r="A256" s="40"/>
      <c r="B256" s="41"/>
      <c r="C256" s="42"/>
      <c r="D256" s="219" t="s">
        <v>143</v>
      </c>
      <c r="E256" s="42"/>
      <c r="F256" s="220" t="s">
        <v>354</v>
      </c>
      <c r="G256" s="42"/>
      <c r="H256" s="42"/>
      <c r="I256" s="221"/>
      <c r="J256" s="42"/>
      <c r="K256" s="42"/>
      <c r="L256" s="46"/>
      <c r="M256" s="222"/>
      <c r="N256" s="223"/>
      <c r="O256" s="86"/>
      <c r="P256" s="86"/>
      <c r="Q256" s="86"/>
      <c r="R256" s="86"/>
      <c r="S256" s="86"/>
      <c r="T256" s="87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T256" s="19" t="s">
        <v>143</v>
      </c>
      <c r="AU256" s="19" t="s">
        <v>85</v>
      </c>
    </row>
    <row r="257" s="15" customFormat="1">
      <c r="A257" s="15"/>
      <c r="B257" s="247"/>
      <c r="C257" s="248"/>
      <c r="D257" s="226" t="s">
        <v>145</v>
      </c>
      <c r="E257" s="249" t="s">
        <v>19</v>
      </c>
      <c r="F257" s="250" t="s">
        <v>355</v>
      </c>
      <c r="G257" s="248"/>
      <c r="H257" s="249" t="s">
        <v>19</v>
      </c>
      <c r="I257" s="251"/>
      <c r="J257" s="248"/>
      <c r="K257" s="248"/>
      <c r="L257" s="252"/>
      <c r="M257" s="253"/>
      <c r="N257" s="254"/>
      <c r="O257" s="254"/>
      <c r="P257" s="254"/>
      <c r="Q257" s="254"/>
      <c r="R257" s="254"/>
      <c r="S257" s="254"/>
      <c r="T257" s="255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256" t="s">
        <v>145</v>
      </c>
      <c r="AU257" s="256" t="s">
        <v>85</v>
      </c>
      <c r="AV257" s="15" t="s">
        <v>83</v>
      </c>
      <c r="AW257" s="15" t="s">
        <v>37</v>
      </c>
      <c r="AX257" s="15" t="s">
        <v>75</v>
      </c>
      <c r="AY257" s="256" t="s">
        <v>134</v>
      </c>
    </row>
    <row r="258" s="13" customFormat="1">
      <c r="A258" s="13"/>
      <c r="B258" s="224"/>
      <c r="C258" s="225"/>
      <c r="D258" s="226" t="s">
        <v>145</v>
      </c>
      <c r="E258" s="227" t="s">
        <v>19</v>
      </c>
      <c r="F258" s="228" t="s">
        <v>356</v>
      </c>
      <c r="G258" s="225"/>
      <c r="H258" s="229">
        <v>14.725</v>
      </c>
      <c r="I258" s="230"/>
      <c r="J258" s="225"/>
      <c r="K258" s="225"/>
      <c r="L258" s="231"/>
      <c r="M258" s="232"/>
      <c r="N258" s="233"/>
      <c r="O258" s="233"/>
      <c r="P258" s="233"/>
      <c r="Q258" s="233"/>
      <c r="R258" s="233"/>
      <c r="S258" s="233"/>
      <c r="T258" s="234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5" t="s">
        <v>145</v>
      </c>
      <c r="AU258" s="235" t="s">
        <v>85</v>
      </c>
      <c r="AV258" s="13" t="s">
        <v>85</v>
      </c>
      <c r="AW258" s="13" t="s">
        <v>37</v>
      </c>
      <c r="AX258" s="13" t="s">
        <v>75</v>
      </c>
      <c r="AY258" s="235" t="s">
        <v>134</v>
      </c>
    </row>
    <row r="259" s="13" customFormat="1">
      <c r="A259" s="13"/>
      <c r="B259" s="224"/>
      <c r="C259" s="225"/>
      <c r="D259" s="226" t="s">
        <v>145</v>
      </c>
      <c r="E259" s="227" t="s">
        <v>19</v>
      </c>
      <c r="F259" s="228" t="s">
        <v>357</v>
      </c>
      <c r="G259" s="225"/>
      <c r="H259" s="229">
        <v>4.9039999999999999</v>
      </c>
      <c r="I259" s="230"/>
      <c r="J259" s="225"/>
      <c r="K259" s="225"/>
      <c r="L259" s="231"/>
      <c r="M259" s="232"/>
      <c r="N259" s="233"/>
      <c r="O259" s="233"/>
      <c r="P259" s="233"/>
      <c r="Q259" s="233"/>
      <c r="R259" s="233"/>
      <c r="S259" s="233"/>
      <c r="T259" s="234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5" t="s">
        <v>145</v>
      </c>
      <c r="AU259" s="235" t="s">
        <v>85</v>
      </c>
      <c r="AV259" s="13" t="s">
        <v>85</v>
      </c>
      <c r="AW259" s="13" t="s">
        <v>37</v>
      </c>
      <c r="AX259" s="13" t="s">
        <v>75</v>
      </c>
      <c r="AY259" s="235" t="s">
        <v>134</v>
      </c>
    </row>
    <row r="260" s="14" customFormat="1">
      <c r="A260" s="14"/>
      <c r="B260" s="236"/>
      <c r="C260" s="237"/>
      <c r="D260" s="226" t="s">
        <v>145</v>
      </c>
      <c r="E260" s="238" t="s">
        <v>19</v>
      </c>
      <c r="F260" s="239" t="s">
        <v>147</v>
      </c>
      <c r="G260" s="237"/>
      <c r="H260" s="240">
        <v>19.629000000000001</v>
      </c>
      <c r="I260" s="241"/>
      <c r="J260" s="237"/>
      <c r="K260" s="237"/>
      <c r="L260" s="242"/>
      <c r="M260" s="243"/>
      <c r="N260" s="244"/>
      <c r="O260" s="244"/>
      <c r="P260" s="244"/>
      <c r="Q260" s="244"/>
      <c r="R260" s="244"/>
      <c r="S260" s="244"/>
      <c r="T260" s="245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46" t="s">
        <v>145</v>
      </c>
      <c r="AU260" s="246" t="s">
        <v>85</v>
      </c>
      <c r="AV260" s="14" t="s">
        <v>141</v>
      </c>
      <c r="AW260" s="14" t="s">
        <v>37</v>
      </c>
      <c r="AX260" s="14" t="s">
        <v>83</v>
      </c>
      <c r="AY260" s="246" t="s">
        <v>134</v>
      </c>
    </row>
    <row r="261" s="2" customFormat="1" ht="16.5" customHeight="1">
      <c r="A261" s="40"/>
      <c r="B261" s="41"/>
      <c r="C261" s="206" t="s">
        <v>358</v>
      </c>
      <c r="D261" s="206" t="s">
        <v>136</v>
      </c>
      <c r="E261" s="207" t="s">
        <v>359</v>
      </c>
      <c r="F261" s="208" t="s">
        <v>360</v>
      </c>
      <c r="G261" s="209" t="s">
        <v>139</v>
      </c>
      <c r="H261" s="210">
        <v>19.629000000000001</v>
      </c>
      <c r="I261" s="211"/>
      <c r="J261" s="212">
        <f>ROUND(I261*H261,2)</f>
        <v>0</v>
      </c>
      <c r="K261" s="208" t="s">
        <v>140</v>
      </c>
      <c r="L261" s="46"/>
      <c r="M261" s="213" t="s">
        <v>19</v>
      </c>
      <c r="N261" s="214" t="s">
        <v>46</v>
      </c>
      <c r="O261" s="86"/>
      <c r="P261" s="215">
        <f>O261*H261</f>
        <v>0</v>
      </c>
      <c r="Q261" s="215">
        <v>3.6000000000000001E-05</v>
      </c>
      <c r="R261" s="215">
        <f>Q261*H261</f>
        <v>0.00070664400000000009</v>
      </c>
      <c r="S261" s="215">
        <v>0</v>
      </c>
      <c r="T261" s="216">
        <f>S261*H261</f>
        <v>0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17" t="s">
        <v>141</v>
      </c>
      <c r="AT261" s="217" t="s">
        <v>136</v>
      </c>
      <c r="AU261" s="217" t="s">
        <v>85</v>
      </c>
      <c r="AY261" s="19" t="s">
        <v>134</v>
      </c>
      <c r="BE261" s="218">
        <f>IF(N261="základní",J261,0)</f>
        <v>0</v>
      </c>
      <c r="BF261" s="218">
        <f>IF(N261="snížená",J261,0)</f>
        <v>0</v>
      </c>
      <c r="BG261" s="218">
        <f>IF(N261="zákl. přenesená",J261,0)</f>
        <v>0</v>
      </c>
      <c r="BH261" s="218">
        <f>IF(N261="sníž. přenesená",J261,0)</f>
        <v>0</v>
      </c>
      <c r="BI261" s="218">
        <f>IF(N261="nulová",J261,0)</f>
        <v>0</v>
      </c>
      <c r="BJ261" s="19" t="s">
        <v>83</v>
      </c>
      <c r="BK261" s="218">
        <f>ROUND(I261*H261,2)</f>
        <v>0</v>
      </c>
      <c r="BL261" s="19" t="s">
        <v>141</v>
      </c>
      <c r="BM261" s="217" t="s">
        <v>361</v>
      </c>
    </row>
    <row r="262" s="2" customFormat="1">
      <c r="A262" s="40"/>
      <c r="B262" s="41"/>
      <c r="C262" s="42"/>
      <c r="D262" s="219" t="s">
        <v>143</v>
      </c>
      <c r="E262" s="42"/>
      <c r="F262" s="220" t="s">
        <v>362</v>
      </c>
      <c r="G262" s="42"/>
      <c r="H262" s="42"/>
      <c r="I262" s="221"/>
      <c r="J262" s="42"/>
      <c r="K262" s="42"/>
      <c r="L262" s="46"/>
      <c r="M262" s="222"/>
      <c r="N262" s="223"/>
      <c r="O262" s="86"/>
      <c r="P262" s="86"/>
      <c r="Q262" s="86"/>
      <c r="R262" s="86"/>
      <c r="S262" s="86"/>
      <c r="T262" s="87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T262" s="19" t="s">
        <v>143</v>
      </c>
      <c r="AU262" s="19" t="s">
        <v>85</v>
      </c>
    </row>
    <row r="263" s="2" customFormat="1" ht="21.75" customHeight="1">
      <c r="A263" s="40"/>
      <c r="B263" s="41"/>
      <c r="C263" s="206" t="s">
        <v>363</v>
      </c>
      <c r="D263" s="206" t="s">
        <v>136</v>
      </c>
      <c r="E263" s="207" t="s">
        <v>364</v>
      </c>
      <c r="F263" s="208" t="s">
        <v>365</v>
      </c>
      <c r="G263" s="209" t="s">
        <v>245</v>
      </c>
      <c r="H263" s="210">
        <v>1.028</v>
      </c>
      <c r="I263" s="211"/>
      <c r="J263" s="212">
        <f>ROUND(I263*H263,2)</f>
        <v>0</v>
      </c>
      <c r="K263" s="208" t="s">
        <v>140</v>
      </c>
      <c r="L263" s="46"/>
      <c r="M263" s="213" t="s">
        <v>19</v>
      </c>
      <c r="N263" s="214" t="s">
        <v>46</v>
      </c>
      <c r="O263" s="86"/>
      <c r="P263" s="215">
        <f>O263*H263</f>
        <v>0</v>
      </c>
      <c r="Q263" s="215">
        <v>1.038303</v>
      </c>
      <c r="R263" s="215">
        <f>Q263*H263</f>
        <v>1.067375484</v>
      </c>
      <c r="S263" s="215">
        <v>0</v>
      </c>
      <c r="T263" s="216">
        <f>S263*H263</f>
        <v>0</v>
      </c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R263" s="217" t="s">
        <v>141</v>
      </c>
      <c r="AT263" s="217" t="s">
        <v>136</v>
      </c>
      <c r="AU263" s="217" t="s">
        <v>85</v>
      </c>
      <c r="AY263" s="19" t="s">
        <v>134</v>
      </c>
      <c r="BE263" s="218">
        <f>IF(N263="základní",J263,0)</f>
        <v>0</v>
      </c>
      <c r="BF263" s="218">
        <f>IF(N263="snížená",J263,0)</f>
        <v>0</v>
      </c>
      <c r="BG263" s="218">
        <f>IF(N263="zákl. přenesená",J263,0)</f>
        <v>0</v>
      </c>
      <c r="BH263" s="218">
        <f>IF(N263="sníž. přenesená",J263,0)</f>
        <v>0</v>
      </c>
      <c r="BI263" s="218">
        <f>IF(N263="nulová",J263,0)</f>
        <v>0</v>
      </c>
      <c r="BJ263" s="19" t="s">
        <v>83</v>
      </c>
      <c r="BK263" s="218">
        <f>ROUND(I263*H263,2)</f>
        <v>0</v>
      </c>
      <c r="BL263" s="19" t="s">
        <v>141</v>
      </c>
      <c r="BM263" s="217" t="s">
        <v>366</v>
      </c>
    </row>
    <row r="264" s="2" customFormat="1">
      <c r="A264" s="40"/>
      <c r="B264" s="41"/>
      <c r="C264" s="42"/>
      <c r="D264" s="219" t="s">
        <v>143</v>
      </c>
      <c r="E264" s="42"/>
      <c r="F264" s="220" t="s">
        <v>367</v>
      </c>
      <c r="G264" s="42"/>
      <c r="H264" s="42"/>
      <c r="I264" s="221"/>
      <c r="J264" s="42"/>
      <c r="K264" s="42"/>
      <c r="L264" s="46"/>
      <c r="M264" s="222"/>
      <c r="N264" s="223"/>
      <c r="O264" s="86"/>
      <c r="P264" s="86"/>
      <c r="Q264" s="86"/>
      <c r="R264" s="86"/>
      <c r="S264" s="86"/>
      <c r="T264" s="87"/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T264" s="19" t="s">
        <v>143</v>
      </c>
      <c r="AU264" s="19" t="s">
        <v>85</v>
      </c>
    </row>
    <row r="265" s="15" customFormat="1">
      <c r="A265" s="15"/>
      <c r="B265" s="247"/>
      <c r="C265" s="248"/>
      <c r="D265" s="226" t="s">
        <v>145</v>
      </c>
      <c r="E265" s="249" t="s">
        <v>19</v>
      </c>
      <c r="F265" s="250" t="s">
        <v>368</v>
      </c>
      <c r="G265" s="248"/>
      <c r="H265" s="249" t="s">
        <v>19</v>
      </c>
      <c r="I265" s="251"/>
      <c r="J265" s="248"/>
      <c r="K265" s="248"/>
      <c r="L265" s="252"/>
      <c r="M265" s="253"/>
      <c r="N265" s="254"/>
      <c r="O265" s="254"/>
      <c r="P265" s="254"/>
      <c r="Q265" s="254"/>
      <c r="R265" s="254"/>
      <c r="S265" s="254"/>
      <c r="T265" s="255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56" t="s">
        <v>145</v>
      </c>
      <c r="AU265" s="256" t="s">
        <v>85</v>
      </c>
      <c r="AV265" s="15" t="s">
        <v>83</v>
      </c>
      <c r="AW265" s="15" t="s">
        <v>37</v>
      </c>
      <c r="AX265" s="15" t="s">
        <v>75</v>
      </c>
      <c r="AY265" s="256" t="s">
        <v>134</v>
      </c>
    </row>
    <row r="266" s="13" customFormat="1">
      <c r="A266" s="13"/>
      <c r="B266" s="224"/>
      <c r="C266" s="225"/>
      <c r="D266" s="226" t="s">
        <v>145</v>
      </c>
      <c r="E266" s="227" t="s">
        <v>19</v>
      </c>
      <c r="F266" s="228" t="s">
        <v>369</v>
      </c>
      <c r="G266" s="225"/>
      <c r="H266" s="229">
        <v>1.028</v>
      </c>
      <c r="I266" s="230"/>
      <c r="J266" s="225"/>
      <c r="K266" s="225"/>
      <c r="L266" s="231"/>
      <c r="M266" s="232"/>
      <c r="N266" s="233"/>
      <c r="O266" s="233"/>
      <c r="P266" s="233"/>
      <c r="Q266" s="233"/>
      <c r="R266" s="233"/>
      <c r="S266" s="233"/>
      <c r="T266" s="234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5" t="s">
        <v>145</v>
      </c>
      <c r="AU266" s="235" t="s">
        <v>85</v>
      </c>
      <c r="AV266" s="13" t="s">
        <v>85</v>
      </c>
      <c r="AW266" s="13" t="s">
        <v>37</v>
      </c>
      <c r="AX266" s="13" t="s">
        <v>83</v>
      </c>
      <c r="AY266" s="235" t="s">
        <v>134</v>
      </c>
    </row>
    <row r="267" s="12" customFormat="1" ht="22.8" customHeight="1">
      <c r="A267" s="12"/>
      <c r="B267" s="190"/>
      <c r="C267" s="191"/>
      <c r="D267" s="192" t="s">
        <v>74</v>
      </c>
      <c r="E267" s="204" t="s">
        <v>153</v>
      </c>
      <c r="F267" s="204" t="s">
        <v>370</v>
      </c>
      <c r="G267" s="191"/>
      <c r="H267" s="191"/>
      <c r="I267" s="194"/>
      <c r="J267" s="205">
        <f>BK267</f>
        <v>0</v>
      </c>
      <c r="K267" s="191"/>
      <c r="L267" s="196"/>
      <c r="M267" s="197"/>
      <c r="N267" s="198"/>
      <c r="O267" s="198"/>
      <c r="P267" s="199">
        <f>SUM(P268:P321)</f>
        <v>0</v>
      </c>
      <c r="Q267" s="198"/>
      <c r="R267" s="199">
        <f>SUM(R268:R321)</f>
        <v>35.925280989000001</v>
      </c>
      <c r="S267" s="198"/>
      <c r="T267" s="200">
        <f>SUM(T268:T321)</f>
        <v>0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01" t="s">
        <v>83</v>
      </c>
      <c r="AT267" s="202" t="s">
        <v>74</v>
      </c>
      <c r="AU267" s="202" t="s">
        <v>83</v>
      </c>
      <c r="AY267" s="201" t="s">
        <v>134</v>
      </c>
      <c r="BK267" s="203">
        <f>SUM(BK268:BK321)</f>
        <v>0</v>
      </c>
    </row>
    <row r="268" s="2" customFormat="1" ht="16.5" customHeight="1">
      <c r="A268" s="40"/>
      <c r="B268" s="41"/>
      <c r="C268" s="206" t="s">
        <v>371</v>
      </c>
      <c r="D268" s="206" t="s">
        <v>136</v>
      </c>
      <c r="E268" s="207" t="s">
        <v>372</v>
      </c>
      <c r="F268" s="208" t="s">
        <v>373</v>
      </c>
      <c r="G268" s="209" t="s">
        <v>150</v>
      </c>
      <c r="H268" s="210">
        <v>3.0649999999999999</v>
      </c>
      <c r="I268" s="211"/>
      <c r="J268" s="212">
        <f>ROUND(I268*H268,2)</f>
        <v>0</v>
      </c>
      <c r="K268" s="208" t="s">
        <v>140</v>
      </c>
      <c r="L268" s="46"/>
      <c r="M268" s="213" t="s">
        <v>19</v>
      </c>
      <c r="N268" s="214" t="s">
        <v>46</v>
      </c>
      <c r="O268" s="86"/>
      <c r="P268" s="215">
        <f>O268*H268</f>
        <v>0</v>
      </c>
      <c r="Q268" s="215">
        <v>2.4778600000000002</v>
      </c>
      <c r="R268" s="215">
        <f>Q268*H268</f>
        <v>7.5946409000000008</v>
      </c>
      <c r="S268" s="215">
        <v>0</v>
      </c>
      <c r="T268" s="216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17" t="s">
        <v>141</v>
      </c>
      <c r="AT268" s="217" t="s">
        <v>136</v>
      </c>
      <c r="AU268" s="217" t="s">
        <v>85</v>
      </c>
      <c r="AY268" s="19" t="s">
        <v>134</v>
      </c>
      <c r="BE268" s="218">
        <f>IF(N268="základní",J268,0)</f>
        <v>0</v>
      </c>
      <c r="BF268" s="218">
        <f>IF(N268="snížená",J268,0)</f>
        <v>0</v>
      </c>
      <c r="BG268" s="218">
        <f>IF(N268="zákl. přenesená",J268,0)</f>
        <v>0</v>
      </c>
      <c r="BH268" s="218">
        <f>IF(N268="sníž. přenesená",J268,0)</f>
        <v>0</v>
      </c>
      <c r="BI268" s="218">
        <f>IF(N268="nulová",J268,0)</f>
        <v>0</v>
      </c>
      <c r="BJ268" s="19" t="s">
        <v>83</v>
      </c>
      <c r="BK268" s="218">
        <f>ROUND(I268*H268,2)</f>
        <v>0</v>
      </c>
      <c r="BL268" s="19" t="s">
        <v>141</v>
      </c>
      <c r="BM268" s="217" t="s">
        <v>374</v>
      </c>
    </row>
    <row r="269" s="2" customFormat="1">
      <c r="A269" s="40"/>
      <c r="B269" s="41"/>
      <c r="C269" s="42"/>
      <c r="D269" s="219" t="s">
        <v>143</v>
      </c>
      <c r="E269" s="42"/>
      <c r="F269" s="220" t="s">
        <v>375</v>
      </c>
      <c r="G269" s="42"/>
      <c r="H269" s="42"/>
      <c r="I269" s="221"/>
      <c r="J269" s="42"/>
      <c r="K269" s="42"/>
      <c r="L269" s="46"/>
      <c r="M269" s="222"/>
      <c r="N269" s="223"/>
      <c r="O269" s="86"/>
      <c r="P269" s="86"/>
      <c r="Q269" s="86"/>
      <c r="R269" s="86"/>
      <c r="S269" s="86"/>
      <c r="T269" s="87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T269" s="19" t="s">
        <v>143</v>
      </c>
      <c r="AU269" s="19" t="s">
        <v>85</v>
      </c>
    </row>
    <row r="270" s="15" customFormat="1">
      <c r="A270" s="15"/>
      <c r="B270" s="247"/>
      <c r="C270" s="248"/>
      <c r="D270" s="226" t="s">
        <v>145</v>
      </c>
      <c r="E270" s="249" t="s">
        <v>19</v>
      </c>
      <c r="F270" s="250" t="s">
        <v>376</v>
      </c>
      <c r="G270" s="248"/>
      <c r="H270" s="249" t="s">
        <v>19</v>
      </c>
      <c r="I270" s="251"/>
      <c r="J270" s="248"/>
      <c r="K270" s="248"/>
      <c r="L270" s="252"/>
      <c r="M270" s="253"/>
      <c r="N270" s="254"/>
      <c r="O270" s="254"/>
      <c r="P270" s="254"/>
      <c r="Q270" s="254"/>
      <c r="R270" s="254"/>
      <c r="S270" s="254"/>
      <c r="T270" s="255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56" t="s">
        <v>145</v>
      </c>
      <c r="AU270" s="256" t="s">
        <v>85</v>
      </c>
      <c r="AV270" s="15" t="s">
        <v>83</v>
      </c>
      <c r="AW270" s="15" t="s">
        <v>37</v>
      </c>
      <c r="AX270" s="15" t="s">
        <v>75</v>
      </c>
      <c r="AY270" s="256" t="s">
        <v>134</v>
      </c>
    </row>
    <row r="271" s="13" customFormat="1">
      <c r="A271" s="13"/>
      <c r="B271" s="224"/>
      <c r="C271" s="225"/>
      <c r="D271" s="226" t="s">
        <v>145</v>
      </c>
      <c r="E271" s="227" t="s">
        <v>19</v>
      </c>
      <c r="F271" s="228" t="s">
        <v>377</v>
      </c>
      <c r="G271" s="225"/>
      <c r="H271" s="229">
        <v>3.0649999999999999</v>
      </c>
      <c r="I271" s="230"/>
      <c r="J271" s="225"/>
      <c r="K271" s="225"/>
      <c r="L271" s="231"/>
      <c r="M271" s="232"/>
      <c r="N271" s="233"/>
      <c r="O271" s="233"/>
      <c r="P271" s="233"/>
      <c r="Q271" s="233"/>
      <c r="R271" s="233"/>
      <c r="S271" s="233"/>
      <c r="T271" s="234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5" t="s">
        <v>145</v>
      </c>
      <c r="AU271" s="235" t="s">
        <v>85</v>
      </c>
      <c r="AV271" s="13" t="s">
        <v>85</v>
      </c>
      <c r="AW271" s="13" t="s">
        <v>37</v>
      </c>
      <c r="AX271" s="13" t="s">
        <v>83</v>
      </c>
      <c r="AY271" s="235" t="s">
        <v>134</v>
      </c>
    </row>
    <row r="272" s="2" customFormat="1" ht="16.5" customHeight="1">
      <c r="A272" s="40"/>
      <c r="B272" s="41"/>
      <c r="C272" s="206" t="s">
        <v>378</v>
      </c>
      <c r="D272" s="206" t="s">
        <v>136</v>
      </c>
      <c r="E272" s="207" t="s">
        <v>379</v>
      </c>
      <c r="F272" s="208" t="s">
        <v>380</v>
      </c>
      <c r="G272" s="209" t="s">
        <v>139</v>
      </c>
      <c r="H272" s="210">
        <v>10.509</v>
      </c>
      <c r="I272" s="211"/>
      <c r="J272" s="212">
        <f>ROUND(I272*H272,2)</f>
        <v>0</v>
      </c>
      <c r="K272" s="208" t="s">
        <v>140</v>
      </c>
      <c r="L272" s="46"/>
      <c r="M272" s="213" t="s">
        <v>19</v>
      </c>
      <c r="N272" s="214" t="s">
        <v>46</v>
      </c>
      <c r="O272" s="86"/>
      <c r="P272" s="215">
        <f>O272*H272</f>
        <v>0</v>
      </c>
      <c r="Q272" s="215">
        <v>0.041744200000000002</v>
      </c>
      <c r="R272" s="215">
        <f>Q272*H272</f>
        <v>0.43868979780000006</v>
      </c>
      <c r="S272" s="215">
        <v>0</v>
      </c>
      <c r="T272" s="216">
        <f>S272*H272</f>
        <v>0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17" t="s">
        <v>141</v>
      </c>
      <c r="AT272" s="217" t="s">
        <v>136</v>
      </c>
      <c r="AU272" s="217" t="s">
        <v>85</v>
      </c>
      <c r="AY272" s="19" t="s">
        <v>134</v>
      </c>
      <c r="BE272" s="218">
        <f>IF(N272="základní",J272,0)</f>
        <v>0</v>
      </c>
      <c r="BF272" s="218">
        <f>IF(N272="snížená",J272,0)</f>
        <v>0</v>
      </c>
      <c r="BG272" s="218">
        <f>IF(N272="zákl. přenesená",J272,0)</f>
        <v>0</v>
      </c>
      <c r="BH272" s="218">
        <f>IF(N272="sníž. přenesená",J272,0)</f>
        <v>0</v>
      </c>
      <c r="BI272" s="218">
        <f>IF(N272="nulová",J272,0)</f>
        <v>0</v>
      </c>
      <c r="BJ272" s="19" t="s">
        <v>83</v>
      </c>
      <c r="BK272" s="218">
        <f>ROUND(I272*H272,2)</f>
        <v>0</v>
      </c>
      <c r="BL272" s="19" t="s">
        <v>141</v>
      </c>
      <c r="BM272" s="217" t="s">
        <v>381</v>
      </c>
    </row>
    <row r="273" s="2" customFormat="1">
      <c r="A273" s="40"/>
      <c r="B273" s="41"/>
      <c r="C273" s="42"/>
      <c r="D273" s="219" t="s">
        <v>143</v>
      </c>
      <c r="E273" s="42"/>
      <c r="F273" s="220" t="s">
        <v>382</v>
      </c>
      <c r="G273" s="42"/>
      <c r="H273" s="42"/>
      <c r="I273" s="221"/>
      <c r="J273" s="42"/>
      <c r="K273" s="42"/>
      <c r="L273" s="46"/>
      <c r="M273" s="222"/>
      <c r="N273" s="223"/>
      <c r="O273" s="86"/>
      <c r="P273" s="86"/>
      <c r="Q273" s="86"/>
      <c r="R273" s="86"/>
      <c r="S273" s="86"/>
      <c r="T273" s="87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T273" s="19" t="s">
        <v>143</v>
      </c>
      <c r="AU273" s="19" t="s">
        <v>85</v>
      </c>
    </row>
    <row r="274" s="15" customFormat="1">
      <c r="A274" s="15"/>
      <c r="B274" s="247"/>
      <c r="C274" s="248"/>
      <c r="D274" s="226" t="s">
        <v>145</v>
      </c>
      <c r="E274" s="249" t="s">
        <v>19</v>
      </c>
      <c r="F274" s="250" t="s">
        <v>383</v>
      </c>
      <c r="G274" s="248"/>
      <c r="H274" s="249" t="s">
        <v>19</v>
      </c>
      <c r="I274" s="251"/>
      <c r="J274" s="248"/>
      <c r="K274" s="248"/>
      <c r="L274" s="252"/>
      <c r="M274" s="253"/>
      <c r="N274" s="254"/>
      <c r="O274" s="254"/>
      <c r="P274" s="254"/>
      <c r="Q274" s="254"/>
      <c r="R274" s="254"/>
      <c r="S274" s="254"/>
      <c r="T274" s="255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56" t="s">
        <v>145</v>
      </c>
      <c r="AU274" s="256" t="s">
        <v>85</v>
      </c>
      <c r="AV274" s="15" t="s">
        <v>83</v>
      </c>
      <c r="AW274" s="15" t="s">
        <v>37</v>
      </c>
      <c r="AX274" s="15" t="s">
        <v>75</v>
      </c>
      <c r="AY274" s="256" t="s">
        <v>134</v>
      </c>
    </row>
    <row r="275" s="13" customFormat="1">
      <c r="A275" s="13"/>
      <c r="B275" s="224"/>
      <c r="C275" s="225"/>
      <c r="D275" s="226" t="s">
        <v>145</v>
      </c>
      <c r="E275" s="227" t="s">
        <v>19</v>
      </c>
      <c r="F275" s="228" t="s">
        <v>384</v>
      </c>
      <c r="G275" s="225"/>
      <c r="H275" s="229">
        <v>9.9090000000000007</v>
      </c>
      <c r="I275" s="230"/>
      <c r="J275" s="225"/>
      <c r="K275" s="225"/>
      <c r="L275" s="231"/>
      <c r="M275" s="232"/>
      <c r="N275" s="233"/>
      <c r="O275" s="233"/>
      <c r="P275" s="233"/>
      <c r="Q275" s="233"/>
      <c r="R275" s="233"/>
      <c r="S275" s="233"/>
      <c r="T275" s="234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5" t="s">
        <v>145</v>
      </c>
      <c r="AU275" s="235" t="s">
        <v>85</v>
      </c>
      <c r="AV275" s="13" t="s">
        <v>85</v>
      </c>
      <c r="AW275" s="13" t="s">
        <v>37</v>
      </c>
      <c r="AX275" s="13" t="s">
        <v>75</v>
      </c>
      <c r="AY275" s="235" t="s">
        <v>134</v>
      </c>
    </row>
    <row r="276" s="13" customFormat="1">
      <c r="A276" s="13"/>
      <c r="B276" s="224"/>
      <c r="C276" s="225"/>
      <c r="D276" s="226" t="s">
        <v>145</v>
      </c>
      <c r="E276" s="227" t="s">
        <v>19</v>
      </c>
      <c r="F276" s="228" t="s">
        <v>385</v>
      </c>
      <c r="G276" s="225"/>
      <c r="H276" s="229">
        <v>0.59999999999999998</v>
      </c>
      <c r="I276" s="230"/>
      <c r="J276" s="225"/>
      <c r="K276" s="225"/>
      <c r="L276" s="231"/>
      <c r="M276" s="232"/>
      <c r="N276" s="233"/>
      <c r="O276" s="233"/>
      <c r="P276" s="233"/>
      <c r="Q276" s="233"/>
      <c r="R276" s="233"/>
      <c r="S276" s="233"/>
      <c r="T276" s="234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5" t="s">
        <v>145</v>
      </c>
      <c r="AU276" s="235" t="s">
        <v>85</v>
      </c>
      <c r="AV276" s="13" t="s">
        <v>85</v>
      </c>
      <c r="AW276" s="13" t="s">
        <v>37</v>
      </c>
      <c r="AX276" s="13" t="s">
        <v>75</v>
      </c>
      <c r="AY276" s="235" t="s">
        <v>134</v>
      </c>
    </row>
    <row r="277" s="14" customFormat="1">
      <c r="A277" s="14"/>
      <c r="B277" s="236"/>
      <c r="C277" s="237"/>
      <c r="D277" s="226" t="s">
        <v>145</v>
      </c>
      <c r="E277" s="238" t="s">
        <v>19</v>
      </c>
      <c r="F277" s="239" t="s">
        <v>147</v>
      </c>
      <c r="G277" s="237"/>
      <c r="H277" s="240">
        <v>10.509</v>
      </c>
      <c r="I277" s="241"/>
      <c r="J277" s="237"/>
      <c r="K277" s="237"/>
      <c r="L277" s="242"/>
      <c r="M277" s="243"/>
      <c r="N277" s="244"/>
      <c r="O277" s="244"/>
      <c r="P277" s="244"/>
      <c r="Q277" s="244"/>
      <c r="R277" s="244"/>
      <c r="S277" s="244"/>
      <c r="T277" s="245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46" t="s">
        <v>145</v>
      </c>
      <c r="AU277" s="246" t="s">
        <v>85</v>
      </c>
      <c r="AV277" s="14" t="s">
        <v>141</v>
      </c>
      <c r="AW277" s="14" t="s">
        <v>37</v>
      </c>
      <c r="AX277" s="14" t="s">
        <v>83</v>
      </c>
      <c r="AY277" s="246" t="s">
        <v>134</v>
      </c>
    </row>
    <row r="278" s="2" customFormat="1" ht="16.5" customHeight="1">
      <c r="A278" s="40"/>
      <c r="B278" s="41"/>
      <c r="C278" s="206" t="s">
        <v>386</v>
      </c>
      <c r="D278" s="206" t="s">
        <v>136</v>
      </c>
      <c r="E278" s="207" t="s">
        <v>387</v>
      </c>
      <c r="F278" s="208" t="s">
        <v>388</v>
      </c>
      <c r="G278" s="209" t="s">
        <v>139</v>
      </c>
      <c r="H278" s="210">
        <v>10.509</v>
      </c>
      <c r="I278" s="211"/>
      <c r="J278" s="212">
        <f>ROUND(I278*H278,2)</f>
        <v>0</v>
      </c>
      <c r="K278" s="208" t="s">
        <v>140</v>
      </c>
      <c r="L278" s="46"/>
      <c r="M278" s="213" t="s">
        <v>19</v>
      </c>
      <c r="N278" s="214" t="s">
        <v>46</v>
      </c>
      <c r="O278" s="86"/>
      <c r="P278" s="215">
        <f>O278*H278</f>
        <v>0</v>
      </c>
      <c r="Q278" s="215">
        <v>1.5E-05</v>
      </c>
      <c r="R278" s="215">
        <f>Q278*H278</f>
        <v>0.00015763500000000002</v>
      </c>
      <c r="S278" s="215">
        <v>0</v>
      </c>
      <c r="T278" s="216">
        <f>S278*H278</f>
        <v>0</v>
      </c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R278" s="217" t="s">
        <v>141</v>
      </c>
      <c r="AT278" s="217" t="s">
        <v>136</v>
      </c>
      <c r="AU278" s="217" t="s">
        <v>85</v>
      </c>
      <c r="AY278" s="19" t="s">
        <v>134</v>
      </c>
      <c r="BE278" s="218">
        <f>IF(N278="základní",J278,0)</f>
        <v>0</v>
      </c>
      <c r="BF278" s="218">
        <f>IF(N278="snížená",J278,0)</f>
        <v>0</v>
      </c>
      <c r="BG278" s="218">
        <f>IF(N278="zákl. přenesená",J278,0)</f>
        <v>0</v>
      </c>
      <c r="BH278" s="218">
        <f>IF(N278="sníž. přenesená",J278,0)</f>
        <v>0</v>
      </c>
      <c r="BI278" s="218">
        <f>IF(N278="nulová",J278,0)</f>
        <v>0</v>
      </c>
      <c r="BJ278" s="19" t="s">
        <v>83</v>
      </c>
      <c r="BK278" s="218">
        <f>ROUND(I278*H278,2)</f>
        <v>0</v>
      </c>
      <c r="BL278" s="19" t="s">
        <v>141</v>
      </c>
      <c r="BM278" s="217" t="s">
        <v>389</v>
      </c>
    </row>
    <row r="279" s="2" customFormat="1">
      <c r="A279" s="40"/>
      <c r="B279" s="41"/>
      <c r="C279" s="42"/>
      <c r="D279" s="219" t="s">
        <v>143</v>
      </c>
      <c r="E279" s="42"/>
      <c r="F279" s="220" t="s">
        <v>390</v>
      </c>
      <c r="G279" s="42"/>
      <c r="H279" s="42"/>
      <c r="I279" s="221"/>
      <c r="J279" s="42"/>
      <c r="K279" s="42"/>
      <c r="L279" s="46"/>
      <c r="M279" s="222"/>
      <c r="N279" s="223"/>
      <c r="O279" s="86"/>
      <c r="P279" s="86"/>
      <c r="Q279" s="86"/>
      <c r="R279" s="86"/>
      <c r="S279" s="86"/>
      <c r="T279" s="87"/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T279" s="19" t="s">
        <v>143</v>
      </c>
      <c r="AU279" s="19" t="s">
        <v>85</v>
      </c>
    </row>
    <row r="280" s="2" customFormat="1" ht="16.5" customHeight="1">
      <c r="A280" s="40"/>
      <c r="B280" s="41"/>
      <c r="C280" s="206" t="s">
        <v>391</v>
      </c>
      <c r="D280" s="206" t="s">
        <v>136</v>
      </c>
      <c r="E280" s="207" t="s">
        <v>392</v>
      </c>
      <c r="F280" s="208" t="s">
        <v>393</v>
      </c>
      <c r="G280" s="209" t="s">
        <v>245</v>
      </c>
      <c r="H280" s="210">
        <v>0.46000000000000002</v>
      </c>
      <c r="I280" s="211"/>
      <c r="J280" s="212">
        <f>ROUND(I280*H280,2)</f>
        <v>0</v>
      </c>
      <c r="K280" s="208" t="s">
        <v>140</v>
      </c>
      <c r="L280" s="46"/>
      <c r="M280" s="213" t="s">
        <v>19</v>
      </c>
      <c r="N280" s="214" t="s">
        <v>46</v>
      </c>
      <c r="O280" s="86"/>
      <c r="P280" s="215">
        <f>O280*H280</f>
        <v>0</v>
      </c>
      <c r="Q280" s="215">
        <v>1.0487652000000001</v>
      </c>
      <c r="R280" s="215">
        <f>Q280*H280</f>
        <v>0.48243199200000003</v>
      </c>
      <c r="S280" s="215">
        <v>0</v>
      </c>
      <c r="T280" s="216">
        <f>S280*H280</f>
        <v>0</v>
      </c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R280" s="217" t="s">
        <v>141</v>
      </c>
      <c r="AT280" s="217" t="s">
        <v>136</v>
      </c>
      <c r="AU280" s="217" t="s">
        <v>85</v>
      </c>
      <c r="AY280" s="19" t="s">
        <v>134</v>
      </c>
      <c r="BE280" s="218">
        <f>IF(N280="základní",J280,0)</f>
        <v>0</v>
      </c>
      <c r="BF280" s="218">
        <f>IF(N280="snížená",J280,0)</f>
        <v>0</v>
      </c>
      <c r="BG280" s="218">
        <f>IF(N280="zákl. přenesená",J280,0)</f>
        <v>0</v>
      </c>
      <c r="BH280" s="218">
        <f>IF(N280="sníž. přenesená",J280,0)</f>
        <v>0</v>
      </c>
      <c r="BI280" s="218">
        <f>IF(N280="nulová",J280,0)</f>
        <v>0</v>
      </c>
      <c r="BJ280" s="19" t="s">
        <v>83</v>
      </c>
      <c r="BK280" s="218">
        <f>ROUND(I280*H280,2)</f>
        <v>0</v>
      </c>
      <c r="BL280" s="19" t="s">
        <v>141</v>
      </c>
      <c r="BM280" s="217" t="s">
        <v>394</v>
      </c>
    </row>
    <row r="281" s="2" customFormat="1">
      <c r="A281" s="40"/>
      <c r="B281" s="41"/>
      <c r="C281" s="42"/>
      <c r="D281" s="219" t="s">
        <v>143</v>
      </c>
      <c r="E281" s="42"/>
      <c r="F281" s="220" t="s">
        <v>395</v>
      </c>
      <c r="G281" s="42"/>
      <c r="H281" s="42"/>
      <c r="I281" s="221"/>
      <c r="J281" s="42"/>
      <c r="K281" s="42"/>
      <c r="L281" s="46"/>
      <c r="M281" s="222"/>
      <c r="N281" s="223"/>
      <c r="O281" s="86"/>
      <c r="P281" s="86"/>
      <c r="Q281" s="86"/>
      <c r="R281" s="86"/>
      <c r="S281" s="86"/>
      <c r="T281" s="87"/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T281" s="19" t="s">
        <v>143</v>
      </c>
      <c r="AU281" s="19" t="s">
        <v>85</v>
      </c>
    </row>
    <row r="282" s="15" customFormat="1">
      <c r="A282" s="15"/>
      <c r="B282" s="247"/>
      <c r="C282" s="248"/>
      <c r="D282" s="226" t="s">
        <v>145</v>
      </c>
      <c r="E282" s="249" t="s">
        <v>19</v>
      </c>
      <c r="F282" s="250" t="s">
        <v>396</v>
      </c>
      <c r="G282" s="248"/>
      <c r="H282" s="249" t="s">
        <v>19</v>
      </c>
      <c r="I282" s="251"/>
      <c r="J282" s="248"/>
      <c r="K282" s="248"/>
      <c r="L282" s="252"/>
      <c r="M282" s="253"/>
      <c r="N282" s="254"/>
      <c r="O282" s="254"/>
      <c r="P282" s="254"/>
      <c r="Q282" s="254"/>
      <c r="R282" s="254"/>
      <c r="S282" s="254"/>
      <c r="T282" s="255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56" t="s">
        <v>145</v>
      </c>
      <c r="AU282" s="256" t="s">
        <v>85</v>
      </c>
      <c r="AV282" s="15" t="s">
        <v>83</v>
      </c>
      <c r="AW282" s="15" t="s">
        <v>37</v>
      </c>
      <c r="AX282" s="15" t="s">
        <v>75</v>
      </c>
      <c r="AY282" s="256" t="s">
        <v>134</v>
      </c>
    </row>
    <row r="283" s="13" customFormat="1">
      <c r="A283" s="13"/>
      <c r="B283" s="224"/>
      <c r="C283" s="225"/>
      <c r="D283" s="226" t="s">
        <v>145</v>
      </c>
      <c r="E283" s="227" t="s">
        <v>19</v>
      </c>
      <c r="F283" s="228" t="s">
        <v>397</v>
      </c>
      <c r="G283" s="225"/>
      <c r="H283" s="229">
        <v>0.46000000000000002</v>
      </c>
      <c r="I283" s="230"/>
      <c r="J283" s="225"/>
      <c r="K283" s="225"/>
      <c r="L283" s="231"/>
      <c r="M283" s="232"/>
      <c r="N283" s="233"/>
      <c r="O283" s="233"/>
      <c r="P283" s="233"/>
      <c r="Q283" s="233"/>
      <c r="R283" s="233"/>
      <c r="S283" s="233"/>
      <c r="T283" s="234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5" t="s">
        <v>145</v>
      </c>
      <c r="AU283" s="235" t="s">
        <v>85</v>
      </c>
      <c r="AV283" s="13" t="s">
        <v>85</v>
      </c>
      <c r="AW283" s="13" t="s">
        <v>37</v>
      </c>
      <c r="AX283" s="13" t="s">
        <v>83</v>
      </c>
      <c r="AY283" s="235" t="s">
        <v>134</v>
      </c>
    </row>
    <row r="284" s="2" customFormat="1" ht="16.5" customHeight="1">
      <c r="A284" s="40"/>
      <c r="B284" s="41"/>
      <c r="C284" s="206" t="s">
        <v>398</v>
      </c>
      <c r="D284" s="206" t="s">
        <v>136</v>
      </c>
      <c r="E284" s="207" t="s">
        <v>399</v>
      </c>
      <c r="F284" s="208" t="s">
        <v>400</v>
      </c>
      <c r="G284" s="209" t="s">
        <v>150</v>
      </c>
      <c r="H284" s="210">
        <v>10.050000000000001</v>
      </c>
      <c r="I284" s="211"/>
      <c r="J284" s="212">
        <f>ROUND(I284*H284,2)</f>
        <v>0</v>
      </c>
      <c r="K284" s="208" t="s">
        <v>140</v>
      </c>
      <c r="L284" s="46"/>
      <c r="M284" s="213" t="s">
        <v>19</v>
      </c>
      <c r="N284" s="214" t="s">
        <v>46</v>
      </c>
      <c r="O284" s="86"/>
      <c r="P284" s="215">
        <f>O284*H284</f>
        <v>0</v>
      </c>
      <c r="Q284" s="215">
        <v>2.4777999999999998</v>
      </c>
      <c r="R284" s="215">
        <f>Q284*H284</f>
        <v>24.901889999999998</v>
      </c>
      <c r="S284" s="215">
        <v>0</v>
      </c>
      <c r="T284" s="216">
        <f>S284*H284</f>
        <v>0</v>
      </c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R284" s="217" t="s">
        <v>141</v>
      </c>
      <c r="AT284" s="217" t="s">
        <v>136</v>
      </c>
      <c r="AU284" s="217" t="s">
        <v>85</v>
      </c>
      <c r="AY284" s="19" t="s">
        <v>134</v>
      </c>
      <c r="BE284" s="218">
        <f>IF(N284="základní",J284,0)</f>
        <v>0</v>
      </c>
      <c r="BF284" s="218">
        <f>IF(N284="snížená",J284,0)</f>
        <v>0</v>
      </c>
      <c r="BG284" s="218">
        <f>IF(N284="zákl. přenesená",J284,0)</f>
        <v>0</v>
      </c>
      <c r="BH284" s="218">
        <f>IF(N284="sníž. přenesená",J284,0)</f>
        <v>0</v>
      </c>
      <c r="BI284" s="218">
        <f>IF(N284="nulová",J284,0)</f>
        <v>0</v>
      </c>
      <c r="BJ284" s="19" t="s">
        <v>83</v>
      </c>
      <c r="BK284" s="218">
        <f>ROUND(I284*H284,2)</f>
        <v>0</v>
      </c>
      <c r="BL284" s="19" t="s">
        <v>141</v>
      </c>
      <c r="BM284" s="217" t="s">
        <v>401</v>
      </c>
    </row>
    <row r="285" s="2" customFormat="1">
      <c r="A285" s="40"/>
      <c r="B285" s="41"/>
      <c r="C285" s="42"/>
      <c r="D285" s="219" t="s">
        <v>143</v>
      </c>
      <c r="E285" s="42"/>
      <c r="F285" s="220" t="s">
        <v>402</v>
      </c>
      <c r="G285" s="42"/>
      <c r="H285" s="42"/>
      <c r="I285" s="221"/>
      <c r="J285" s="42"/>
      <c r="K285" s="42"/>
      <c r="L285" s="46"/>
      <c r="M285" s="222"/>
      <c r="N285" s="223"/>
      <c r="O285" s="86"/>
      <c r="P285" s="86"/>
      <c r="Q285" s="86"/>
      <c r="R285" s="86"/>
      <c r="S285" s="86"/>
      <c r="T285" s="87"/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T285" s="19" t="s">
        <v>143</v>
      </c>
      <c r="AU285" s="19" t="s">
        <v>85</v>
      </c>
    </row>
    <row r="286" s="15" customFormat="1">
      <c r="A286" s="15"/>
      <c r="B286" s="247"/>
      <c r="C286" s="248"/>
      <c r="D286" s="226" t="s">
        <v>145</v>
      </c>
      <c r="E286" s="249" t="s">
        <v>19</v>
      </c>
      <c r="F286" s="250" t="s">
        <v>403</v>
      </c>
      <c r="G286" s="248"/>
      <c r="H286" s="249" t="s">
        <v>19</v>
      </c>
      <c r="I286" s="251"/>
      <c r="J286" s="248"/>
      <c r="K286" s="248"/>
      <c r="L286" s="252"/>
      <c r="M286" s="253"/>
      <c r="N286" s="254"/>
      <c r="O286" s="254"/>
      <c r="P286" s="254"/>
      <c r="Q286" s="254"/>
      <c r="R286" s="254"/>
      <c r="S286" s="254"/>
      <c r="T286" s="255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T286" s="256" t="s">
        <v>145</v>
      </c>
      <c r="AU286" s="256" t="s">
        <v>85</v>
      </c>
      <c r="AV286" s="15" t="s">
        <v>83</v>
      </c>
      <c r="AW286" s="15" t="s">
        <v>37</v>
      </c>
      <c r="AX286" s="15" t="s">
        <v>75</v>
      </c>
      <c r="AY286" s="256" t="s">
        <v>134</v>
      </c>
    </row>
    <row r="287" s="13" customFormat="1">
      <c r="A287" s="13"/>
      <c r="B287" s="224"/>
      <c r="C287" s="225"/>
      <c r="D287" s="226" t="s">
        <v>145</v>
      </c>
      <c r="E287" s="227" t="s">
        <v>19</v>
      </c>
      <c r="F287" s="228" t="s">
        <v>404</v>
      </c>
      <c r="G287" s="225"/>
      <c r="H287" s="229">
        <v>10.050000000000001</v>
      </c>
      <c r="I287" s="230"/>
      <c r="J287" s="225"/>
      <c r="K287" s="225"/>
      <c r="L287" s="231"/>
      <c r="M287" s="232"/>
      <c r="N287" s="233"/>
      <c r="O287" s="233"/>
      <c r="P287" s="233"/>
      <c r="Q287" s="233"/>
      <c r="R287" s="233"/>
      <c r="S287" s="233"/>
      <c r="T287" s="234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5" t="s">
        <v>145</v>
      </c>
      <c r="AU287" s="235" t="s">
        <v>85</v>
      </c>
      <c r="AV287" s="13" t="s">
        <v>85</v>
      </c>
      <c r="AW287" s="13" t="s">
        <v>37</v>
      </c>
      <c r="AX287" s="13" t="s">
        <v>75</v>
      </c>
      <c r="AY287" s="235" t="s">
        <v>134</v>
      </c>
    </row>
    <row r="288" s="14" customFormat="1">
      <c r="A288" s="14"/>
      <c r="B288" s="236"/>
      <c r="C288" s="237"/>
      <c r="D288" s="226" t="s">
        <v>145</v>
      </c>
      <c r="E288" s="238" t="s">
        <v>19</v>
      </c>
      <c r="F288" s="239" t="s">
        <v>147</v>
      </c>
      <c r="G288" s="237"/>
      <c r="H288" s="240">
        <v>10.050000000000001</v>
      </c>
      <c r="I288" s="241"/>
      <c r="J288" s="237"/>
      <c r="K288" s="237"/>
      <c r="L288" s="242"/>
      <c r="M288" s="243"/>
      <c r="N288" s="244"/>
      <c r="O288" s="244"/>
      <c r="P288" s="244"/>
      <c r="Q288" s="244"/>
      <c r="R288" s="244"/>
      <c r="S288" s="244"/>
      <c r="T288" s="245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46" t="s">
        <v>145</v>
      </c>
      <c r="AU288" s="246" t="s">
        <v>85</v>
      </c>
      <c r="AV288" s="14" t="s">
        <v>141</v>
      </c>
      <c r="AW288" s="14" t="s">
        <v>37</v>
      </c>
      <c r="AX288" s="14" t="s">
        <v>83</v>
      </c>
      <c r="AY288" s="246" t="s">
        <v>134</v>
      </c>
    </row>
    <row r="289" s="2" customFormat="1" ht="16.5" customHeight="1">
      <c r="A289" s="40"/>
      <c r="B289" s="41"/>
      <c r="C289" s="206" t="s">
        <v>405</v>
      </c>
      <c r="D289" s="206" t="s">
        <v>136</v>
      </c>
      <c r="E289" s="207" t="s">
        <v>406</v>
      </c>
      <c r="F289" s="208" t="s">
        <v>407</v>
      </c>
      <c r="G289" s="209" t="s">
        <v>150</v>
      </c>
      <c r="H289" s="210">
        <v>8.5999999999999996</v>
      </c>
      <c r="I289" s="211"/>
      <c r="J289" s="212">
        <f>ROUND(I289*H289,2)</f>
        <v>0</v>
      </c>
      <c r="K289" s="208" t="s">
        <v>140</v>
      </c>
      <c r="L289" s="46"/>
      <c r="M289" s="213" t="s">
        <v>19</v>
      </c>
      <c r="N289" s="214" t="s">
        <v>46</v>
      </c>
      <c r="O289" s="86"/>
      <c r="P289" s="215">
        <f>O289*H289</f>
        <v>0</v>
      </c>
      <c r="Q289" s="215">
        <v>0</v>
      </c>
      <c r="R289" s="215">
        <f>Q289*H289</f>
        <v>0</v>
      </c>
      <c r="S289" s="215">
        <v>0</v>
      </c>
      <c r="T289" s="216">
        <f>S289*H289</f>
        <v>0</v>
      </c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R289" s="217" t="s">
        <v>141</v>
      </c>
      <c r="AT289" s="217" t="s">
        <v>136</v>
      </c>
      <c r="AU289" s="217" t="s">
        <v>85</v>
      </c>
      <c r="AY289" s="19" t="s">
        <v>134</v>
      </c>
      <c r="BE289" s="218">
        <f>IF(N289="základní",J289,0)</f>
        <v>0</v>
      </c>
      <c r="BF289" s="218">
        <f>IF(N289="snížená",J289,0)</f>
        <v>0</v>
      </c>
      <c r="BG289" s="218">
        <f>IF(N289="zákl. přenesená",J289,0)</f>
        <v>0</v>
      </c>
      <c r="BH289" s="218">
        <f>IF(N289="sníž. přenesená",J289,0)</f>
        <v>0</v>
      </c>
      <c r="BI289" s="218">
        <f>IF(N289="nulová",J289,0)</f>
        <v>0</v>
      </c>
      <c r="BJ289" s="19" t="s">
        <v>83</v>
      </c>
      <c r="BK289" s="218">
        <f>ROUND(I289*H289,2)</f>
        <v>0</v>
      </c>
      <c r="BL289" s="19" t="s">
        <v>141</v>
      </c>
      <c r="BM289" s="217" t="s">
        <v>408</v>
      </c>
    </row>
    <row r="290" s="2" customFormat="1">
      <c r="A290" s="40"/>
      <c r="B290" s="41"/>
      <c r="C290" s="42"/>
      <c r="D290" s="219" t="s">
        <v>143</v>
      </c>
      <c r="E290" s="42"/>
      <c r="F290" s="220" t="s">
        <v>409</v>
      </c>
      <c r="G290" s="42"/>
      <c r="H290" s="42"/>
      <c r="I290" s="221"/>
      <c r="J290" s="42"/>
      <c r="K290" s="42"/>
      <c r="L290" s="46"/>
      <c r="M290" s="222"/>
      <c r="N290" s="223"/>
      <c r="O290" s="86"/>
      <c r="P290" s="86"/>
      <c r="Q290" s="86"/>
      <c r="R290" s="86"/>
      <c r="S290" s="86"/>
      <c r="T290" s="87"/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T290" s="19" t="s">
        <v>143</v>
      </c>
      <c r="AU290" s="19" t="s">
        <v>85</v>
      </c>
    </row>
    <row r="291" s="13" customFormat="1">
      <c r="A291" s="13"/>
      <c r="B291" s="224"/>
      <c r="C291" s="225"/>
      <c r="D291" s="226" t="s">
        <v>145</v>
      </c>
      <c r="E291" s="227" t="s">
        <v>19</v>
      </c>
      <c r="F291" s="228" t="s">
        <v>410</v>
      </c>
      <c r="G291" s="225"/>
      <c r="H291" s="229">
        <v>8.5999999999999996</v>
      </c>
      <c r="I291" s="230"/>
      <c r="J291" s="225"/>
      <c r="K291" s="225"/>
      <c r="L291" s="231"/>
      <c r="M291" s="232"/>
      <c r="N291" s="233"/>
      <c r="O291" s="233"/>
      <c r="P291" s="233"/>
      <c r="Q291" s="233"/>
      <c r="R291" s="233"/>
      <c r="S291" s="233"/>
      <c r="T291" s="234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5" t="s">
        <v>145</v>
      </c>
      <c r="AU291" s="235" t="s">
        <v>85</v>
      </c>
      <c r="AV291" s="13" t="s">
        <v>85</v>
      </c>
      <c r="AW291" s="13" t="s">
        <v>37</v>
      </c>
      <c r="AX291" s="13" t="s">
        <v>83</v>
      </c>
      <c r="AY291" s="235" t="s">
        <v>134</v>
      </c>
    </row>
    <row r="292" s="2" customFormat="1" ht="21.75" customHeight="1">
      <c r="A292" s="40"/>
      <c r="B292" s="41"/>
      <c r="C292" s="206" t="s">
        <v>411</v>
      </c>
      <c r="D292" s="206" t="s">
        <v>136</v>
      </c>
      <c r="E292" s="207" t="s">
        <v>412</v>
      </c>
      <c r="F292" s="208" t="s">
        <v>413</v>
      </c>
      <c r="G292" s="209" t="s">
        <v>139</v>
      </c>
      <c r="H292" s="210">
        <v>44.646000000000001</v>
      </c>
      <c r="I292" s="211"/>
      <c r="J292" s="212">
        <f>ROUND(I292*H292,2)</f>
        <v>0</v>
      </c>
      <c r="K292" s="208" t="s">
        <v>140</v>
      </c>
      <c r="L292" s="46"/>
      <c r="M292" s="213" t="s">
        <v>19</v>
      </c>
      <c r="N292" s="214" t="s">
        <v>46</v>
      </c>
      <c r="O292" s="86"/>
      <c r="P292" s="215">
        <f>O292*H292</f>
        <v>0</v>
      </c>
      <c r="Q292" s="215">
        <v>0.0018247000000000001</v>
      </c>
      <c r="R292" s="215">
        <f>Q292*H292</f>
        <v>0.081465556200000011</v>
      </c>
      <c r="S292" s="215">
        <v>0</v>
      </c>
      <c r="T292" s="216">
        <f>S292*H292</f>
        <v>0</v>
      </c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R292" s="217" t="s">
        <v>141</v>
      </c>
      <c r="AT292" s="217" t="s">
        <v>136</v>
      </c>
      <c r="AU292" s="217" t="s">
        <v>85</v>
      </c>
      <c r="AY292" s="19" t="s">
        <v>134</v>
      </c>
      <c r="BE292" s="218">
        <f>IF(N292="základní",J292,0)</f>
        <v>0</v>
      </c>
      <c r="BF292" s="218">
        <f>IF(N292="snížená",J292,0)</f>
        <v>0</v>
      </c>
      <c r="BG292" s="218">
        <f>IF(N292="zákl. přenesená",J292,0)</f>
        <v>0</v>
      </c>
      <c r="BH292" s="218">
        <f>IF(N292="sníž. přenesená",J292,0)</f>
        <v>0</v>
      </c>
      <c r="BI292" s="218">
        <f>IF(N292="nulová",J292,0)</f>
        <v>0</v>
      </c>
      <c r="BJ292" s="19" t="s">
        <v>83</v>
      </c>
      <c r="BK292" s="218">
        <f>ROUND(I292*H292,2)</f>
        <v>0</v>
      </c>
      <c r="BL292" s="19" t="s">
        <v>141</v>
      </c>
      <c r="BM292" s="217" t="s">
        <v>414</v>
      </c>
    </row>
    <row r="293" s="2" customFormat="1">
      <c r="A293" s="40"/>
      <c r="B293" s="41"/>
      <c r="C293" s="42"/>
      <c r="D293" s="219" t="s">
        <v>143</v>
      </c>
      <c r="E293" s="42"/>
      <c r="F293" s="220" t="s">
        <v>415</v>
      </c>
      <c r="G293" s="42"/>
      <c r="H293" s="42"/>
      <c r="I293" s="221"/>
      <c r="J293" s="42"/>
      <c r="K293" s="42"/>
      <c r="L293" s="46"/>
      <c r="M293" s="222"/>
      <c r="N293" s="223"/>
      <c r="O293" s="86"/>
      <c r="P293" s="86"/>
      <c r="Q293" s="86"/>
      <c r="R293" s="86"/>
      <c r="S293" s="86"/>
      <c r="T293" s="87"/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T293" s="19" t="s">
        <v>143</v>
      </c>
      <c r="AU293" s="19" t="s">
        <v>85</v>
      </c>
    </row>
    <row r="294" s="15" customFormat="1">
      <c r="A294" s="15"/>
      <c r="B294" s="247"/>
      <c r="C294" s="248"/>
      <c r="D294" s="226" t="s">
        <v>145</v>
      </c>
      <c r="E294" s="249" t="s">
        <v>19</v>
      </c>
      <c r="F294" s="250" t="s">
        <v>416</v>
      </c>
      <c r="G294" s="248"/>
      <c r="H294" s="249" t="s">
        <v>19</v>
      </c>
      <c r="I294" s="251"/>
      <c r="J294" s="248"/>
      <c r="K294" s="248"/>
      <c r="L294" s="252"/>
      <c r="M294" s="253"/>
      <c r="N294" s="254"/>
      <c r="O294" s="254"/>
      <c r="P294" s="254"/>
      <c r="Q294" s="254"/>
      <c r="R294" s="254"/>
      <c r="S294" s="254"/>
      <c r="T294" s="255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T294" s="256" t="s">
        <v>145</v>
      </c>
      <c r="AU294" s="256" t="s">
        <v>85</v>
      </c>
      <c r="AV294" s="15" t="s">
        <v>83</v>
      </c>
      <c r="AW294" s="15" t="s">
        <v>37</v>
      </c>
      <c r="AX294" s="15" t="s">
        <v>75</v>
      </c>
      <c r="AY294" s="256" t="s">
        <v>134</v>
      </c>
    </row>
    <row r="295" s="13" customFormat="1">
      <c r="A295" s="13"/>
      <c r="B295" s="224"/>
      <c r="C295" s="225"/>
      <c r="D295" s="226" t="s">
        <v>145</v>
      </c>
      <c r="E295" s="227" t="s">
        <v>19</v>
      </c>
      <c r="F295" s="228" t="s">
        <v>417</v>
      </c>
      <c r="G295" s="225"/>
      <c r="H295" s="229">
        <v>24.178000000000001</v>
      </c>
      <c r="I295" s="230"/>
      <c r="J295" s="225"/>
      <c r="K295" s="225"/>
      <c r="L295" s="231"/>
      <c r="M295" s="232"/>
      <c r="N295" s="233"/>
      <c r="O295" s="233"/>
      <c r="P295" s="233"/>
      <c r="Q295" s="233"/>
      <c r="R295" s="233"/>
      <c r="S295" s="233"/>
      <c r="T295" s="234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5" t="s">
        <v>145</v>
      </c>
      <c r="AU295" s="235" t="s">
        <v>85</v>
      </c>
      <c r="AV295" s="13" t="s">
        <v>85</v>
      </c>
      <c r="AW295" s="13" t="s">
        <v>37</v>
      </c>
      <c r="AX295" s="13" t="s">
        <v>75</v>
      </c>
      <c r="AY295" s="235" t="s">
        <v>134</v>
      </c>
    </row>
    <row r="296" s="13" customFormat="1">
      <c r="A296" s="13"/>
      <c r="B296" s="224"/>
      <c r="C296" s="225"/>
      <c r="D296" s="226" t="s">
        <v>145</v>
      </c>
      <c r="E296" s="227" t="s">
        <v>19</v>
      </c>
      <c r="F296" s="228" t="s">
        <v>418</v>
      </c>
      <c r="G296" s="225"/>
      <c r="H296" s="229">
        <v>16.34</v>
      </c>
      <c r="I296" s="230"/>
      <c r="J296" s="225"/>
      <c r="K296" s="225"/>
      <c r="L296" s="231"/>
      <c r="M296" s="232"/>
      <c r="N296" s="233"/>
      <c r="O296" s="233"/>
      <c r="P296" s="233"/>
      <c r="Q296" s="233"/>
      <c r="R296" s="233"/>
      <c r="S296" s="233"/>
      <c r="T296" s="234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5" t="s">
        <v>145</v>
      </c>
      <c r="AU296" s="235" t="s">
        <v>85</v>
      </c>
      <c r="AV296" s="13" t="s">
        <v>85</v>
      </c>
      <c r="AW296" s="13" t="s">
        <v>37</v>
      </c>
      <c r="AX296" s="13" t="s">
        <v>75</v>
      </c>
      <c r="AY296" s="235" t="s">
        <v>134</v>
      </c>
    </row>
    <row r="297" s="13" customFormat="1">
      <c r="A297" s="13"/>
      <c r="B297" s="224"/>
      <c r="C297" s="225"/>
      <c r="D297" s="226" t="s">
        <v>145</v>
      </c>
      <c r="E297" s="227" t="s">
        <v>19</v>
      </c>
      <c r="F297" s="228" t="s">
        <v>419</v>
      </c>
      <c r="G297" s="225"/>
      <c r="H297" s="229">
        <v>4.1280000000000001</v>
      </c>
      <c r="I297" s="230"/>
      <c r="J297" s="225"/>
      <c r="K297" s="225"/>
      <c r="L297" s="231"/>
      <c r="M297" s="232"/>
      <c r="N297" s="233"/>
      <c r="O297" s="233"/>
      <c r="P297" s="233"/>
      <c r="Q297" s="233"/>
      <c r="R297" s="233"/>
      <c r="S297" s="233"/>
      <c r="T297" s="234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5" t="s">
        <v>145</v>
      </c>
      <c r="AU297" s="235" t="s">
        <v>85</v>
      </c>
      <c r="AV297" s="13" t="s">
        <v>85</v>
      </c>
      <c r="AW297" s="13" t="s">
        <v>37</v>
      </c>
      <c r="AX297" s="13" t="s">
        <v>75</v>
      </c>
      <c r="AY297" s="235" t="s">
        <v>134</v>
      </c>
    </row>
    <row r="298" s="14" customFormat="1">
      <c r="A298" s="14"/>
      <c r="B298" s="236"/>
      <c r="C298" s="237"/>
      <c r="D298" s="226" t="s">
        <v>145</v>
      </c>
      <c r="E298" s="238" t="s">
        <v>19</v>
      </c>
      <c r="F298" s="239" t="s">
        <v>147</v>
      </c>
      <c r="G298" s="237"/>
      <c r="H298" s="240">
        <v>44.646000000000001</v>
      </c>
      <c r="I298" s="241"/>
      <c r="J298" s="237"/>
      <c r="K298" s="237"/>
      <c r="L298" s="242"/>
      <c r="M298" s="243"/>
      <c r="N298" s="244"/>
      <c r="O298" s="244"/>
      <c r="P298" s="244"/>
      <c r="Q298" s="244"/>
      <c r="R298" s="244"/>
      <c r="S298" s="244"/>
      <c r="T298" s="245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6" t="s">
        <v>145</v>
      </c>
      <c r="AU298" s="246" t="s">
        <v>85</v>
      </c>
      <c r="AV298" s="14" t="s">
        <v>141</v>
      </c>
      <c r="AW298" s="14" t="s">
        <v>37</v>
      </c>
      <c r="AX298" s="14" t="s">
        <v>83</v>
      </c>
      <c r="AY298" s="246" t="s">
        <v>134</v>
      </c>
    </row>
    <row r="299" s="2" customFormat="1" ht="16.5" customHeight="1">
      <c r="A299" s="40"/>
      <c r="B299" s="41"/>
      <c r="C299" s="206" t="s">
        <v>420</v>
      </c>
      <c r="D299" s="206" t="s">
        <v>136</v>
      </c>
      <c r="E299" s="207" t="s">
        <v>421</v>
      </c>
      <c r="F299" s="208" t="s">
        <v>422</v>
      </c>
      <c r="G299" s="209" t="s">
        <v>139</v>
      </c>
      <c r="H299" s="210">
        <v>44.646000000000001</v>
      </c>
      <c r="I299" s="211"/>
      <c r="J299" s="212">
        <f>ROUND(I299*H299,2)</f>
        <v>0</v>
      </c>
      <c r="K299" s="208" t="s">
        <v>140</v>
      </c>
      <c r="L299" s="46"/>
      <c r="M299" s="213" t="s">
        <v>19</v>
      </c>
      <c r="N299" s="214" t="s">
        <v>46</v>
      </c>
      <c r="O299" s="86"/>
      <c r="P299" s="215">
        <f>O299*H299</f>
        <v>0</v>
      </c>
      <c r="Q299" s="215">
        <v>3.6000000000000001E-05</v>
      </c>
      <c r="R299" s="215">
        <f>Q299*H299</f>
        <v>0.0016072560000000001</v>
      </c>
      <c r="S299" s="215">
        <v>0</v>
      </c>
      <c r="T299" s="216">
        <f>S299*H299</f>
        <v>0</v>
      </c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R299" s="217" t="s">
        <v>141</v>
      </c>
      <c r="AT299" s="217" t="s">
        <v>136</v>
      </c>
      <c r="AU299" s="217" t="s">
        <v>85</v>
      </c>
      <c r="AY299" s="19" t="s">
        <v>134</v>
      </c>
      <c r="BE299" s="218">
        <f>IF(N299="základní",J299,0)</f>
        <v>0</v>
      </c>
      <c r="BF299" s="218">
        <f>IF(N299="snížená",J299,0)</f>
        <v>0</v>
      </c>
      <c r="BG299" s="218">
        <f>IF(N299="zákl. přenesená",J299,0)</f>
        <v>0</v>
      </c>
      <c r="BH299" s="218">
        <f>IF(N299="sníž. přenesená",J299,0)</f>
        <v>0</v>
      </c>
      <c r="BI299" s="218">
        <f>IF(N299="nulová",J299,0)</f>
        <v>0</v>
      </c>
      <c r="BJ299" s="19" t="s">
        <v>83</v>
      </c>
      <c r="BK299" s="218">
        <f>ROUND(I299*H299,2)</f>
        <v>0</v>
      </c>
      <c r="BL299" s="19" t="s">
        <v>141</v>
      </c>
      <c r="BM299" s="217" t="s">
        <v>423</v>
      </c>
    </row>
    <row r="300" s="2" customFormat="1">
      <c r="A300" s="40"/>
      <c r="B300" s="41"/>
      <c r="C300" s="42"/>
      <c r="D300" s="219" t="s">
        <v>143</v>
      </c>
      <c r="E300" s="42"/>
      <c r="F300" s="220" t="s">
        <v>424</v>
      </c>
      <c r="G300" s="42"/>
      <c r="H300" s="42"/>
      <c r="I300" s="221"/>
      <c r="J300" s="42"/>
      <c r="K300" s="42"/>
      <c r="L300" s="46"/>
      <c r="M300" s="222"/>
      <c r="N300" s="223"/>
      <c r="O300" s="86"/>
      <c r="P300" s="86"/>
      <c r="Q300" s="86"/>
      <c r="R300" s="86"/>
      <c r="S300" s="86"/>
      <c r="T300" s="87"/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T300" s="19" t="s">
        <v>143</v>
      </c>
      <c r="AU300" s="19" t="s">
        <v>85</v>
      </c>
    </row>
    <row r="301" s="2" customFormat="1" ht="16.5" customHeight="1">
      <c r="A301" s="40"/>
      <c r="B301" s="41"/>
      <c r="C301" s="206" t="s">
        <v>425</v>
      </c>
      <c r="D301" s="206" t="s">
        <v>136</v>
      </c>
      <c r="E301" s="207" t="s">
        <v>426</v>
      </c>
      <c r="F301" s="208" t="s">
        <v>427</v>
      </c>
      <c r="G301" s="209" t="s">
        <v>139</v>
      </c>
      <c r="H301" s="210">
        <v>35.439999999999998</v>
      </c>
      <c r="I301" s="211"/>
      <c r="J301" s="212">
        <f>ROUND(I301*H301,2)</f>
        <v>0</v>
      </c>
      <c r="K301" s="208" t="s">
        <v>140</v>
      </c>
      <c r="L301" s="46"/>
      <c r="M301" s="213" t="s">
        <v>19</v>
      </c>
      <c r="N301" s="214" t="s">
        <v>46</v>
      </c>
      <c r="O301" s="86"/>
      <c r="P301" s="215">
        <f>O301*H301</f>
        <v>0</v>
      </c>
      <c r="Q301" s="215">
        <v>0.0013213999999999999</v>
      </c>
      <c r="R301" s="215">
        <f>Q301*H301</f>
        <v>0.046830415999999993</v>
      </c>
      <c r="S301" s="215">
        <v>0</v>
      </c>
      <c r="T301" s="216">
        <f>S301*H301</f>
        <v>0</v>
      </c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R301" s="217" t="s">
        <v>141</v>
      </c>
      <c r="AT301" s="217" t="s">
        <v>136</v>
      </c>
      <c r="AU301" s="217" t="s">
        <v>85</v>
      </c>
      <c r="AY301" s="19" t="s">
        <v>134</v>
      </c>
      <c r="BE301" s="218">
        <f>IF(N301="základní",J301,0)</f>
        <v>0</v>
      </c>
      <c r="BF301" s="218">
        <f>IF(N301="snížená",J301,0)</f>
        <v>0</v>
      </c>
      <c r="BG301" s="218">
        <f>IF(N301="zákl. přenesená",J301,0)</f>
        <v>0</v>
      </c>
      <c r="BH301" s="218">
        <f>IF(N301="sníž. přenesená",J301,0)</f>
        <v>0</v>
      </c>
      <c r="BI301" s="218">
        <f>IF(N301="nulová",J301,0)</f>
        <v>0</v>
      </c>
      <c r="BJ301" s="19" t="s">
        <v>83</v>
      </c>
      <c r="BK301" s="218">
        <f>ROUND(I301*H301,2)</f>
        <v>0</v>
      </c>
      <c r="BL301" s="19" t="s">
        <v>141</v>
      </c>
      <c r="BM301" s="217" t="s">
        <v>428</v>
      </c>
    </row>
    <row r="302" s="2" customFormat="1">
      <c r="A302" s="40"/>
      <c r="B302" s="41"/>
      <c r="C302" s="42"/>
      <c r="D302" s="219" t="s">
        <v>143</v>
      </c>
      <c r="E302" s="42"/>
      <c r="F302" s="220" t="s">
        <v>429</v>
      </c>
      <c r="G302" s="42"/>
      <c r="H302" s="42"/>
      <c r="I302" s="221"/>
      <c r="J302" s="42"/>
      <c r="K302" s="42"/>
      <c r="L302" s="46"/>
      <c r="M302" s="222"/>
      <c r="N302" s="223"/>
      <c r="O302" s="86"/>
      <c r="P302" s="86"/>
      <c r="Q302" s="86"/>
      <c r="R302" s="86"/>
      <c r="S302" s="86"/>
      <c r="T302" s="87"/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T302" s="19" t="s">
        <v>143</v>
      </c>
      <c r="AU302" s="19" t="s">
        <v>85</v>
      </c>
    </row>
    <row r="303" s="13" customFormat="1">
      <c r="A303" s="13"/>
      <c r="B303" s="224"/>
      <c r="C303" s="225"/>
      <c r="D303" s="226" t="s">
        <v>145</v>
      </c>
      <c r="E303" s="227" t="s">
        <v>19</v>
      </c>
      <c r="F303" s="228" t="s">
        <v>430</v>
      </c>
      <c r="G303" s="225"/>
      <c r="H303" s="229">
        <v>28</v>
      </c>
      <c r="I303" s="230"/>
      <c r="J303" s="225"/>
      <c r="K303" s="225"/>
      <c r="L303" s="231"/>
      <c r="M303" s="232"/>
      <c r="N303" s="233"/>
      <c r="O303" s="233"/>
      <c r="P303" s="233"/>
      <c r="Q303" s="233"/>
      <c r="R303" s="233"/>
      <c r="S303" s="233"/>
      <c r="T303" s="234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5" t="s">
        <v>145</v>
      </c>
      <c r="AU303" s="235" t="s">
        <v>85</v>
      </c>
      <c r="AV303" s="13" t="s">
        <v>85</v>
      </c>
      <c r="AW303" s="13" t="s">
        <v>37</v>
      </c>
      <c r="AX303" s="13" t="s">
        <v>75</v>
      </c>
      <c r="AY303" s="235" t="s">
        <v>134</v>
      </c>
    </row>
    <row r="304" s="13" customFormat="1">
      <c r="A304" s="13"/>
      <c r="B304" s="224"/>
      <c r="C304" s="225"/>
      <c r="D304" s="226" t="s">
        <v>145</v>
      </c>
      <c r="E304" s="227" t="s">
        <v>19</v>
      </c>
      <c r="F304" s="228" t="s">
        <v>431</v>
      </c>
      <c r="G304" s="225"/>
      <c r="H304" s="229">
        <v>7.4400000000000004</v>
      </c>
      <c r="I304" s="230"/>
      <c r="J304" s="225"/>
      <c r="K304" s="225"/>
      <c r="L304" s="231"/>
      <c r="M304" s="232"/>
      <c r="N304" s="233"/>
      <c r="O304" s="233"/>
      <c r="P304" s="233"/>
      <c r="Q304" s="233"/>
      <c r="R304" s="233"/>
      <c r="S304" s="233"/>
      <c r="T304" s="234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5" t="s">
        <v>145</v>
      </c>
      <c r="AU304" s="235" t="s">
        <v>85</v>
      </c>
      <c r="AV304" s="13" t="s">
        <v>85</v>
      </c>
      <c r="AW304" s="13" t="s">
        <v>37</v>
      </c>
      <c r="AX304" s="13" t="s">
        <v>75</v>
      </c>
      <c r="AY304" s="235" t="s">
        <v>134</v>
      </c>
    </row>
    <row r="305" s="14" customFormat="1">
      <c r="A305" s="14"/>
      <c r="B305" s="236"/>
      <c r="C305" s="237"/>
      <c r="D305" s="226" t="s">
        <v>145</v>
      </c>
      <c r="E305" s="238" t="s">
        <v>19</v>
      </c>
      <c r="F305" s="239" t="s">
        <v>147</v>
      </c>
      <c r="G305" s="237"/>
      <c r="H305" s="240">
        <v>35.439999999999998</v>
      </c>
      <c r="I305" s="241"/>
      <c r="J305" s="237"/>
      <c r="K305" s="237"/>
      <c r="L305" s="242"/>
      <c r="M305" s="243"/>
      <c r="N305" s="244"/>
      <c r="O305" s="244"/>
      <c r="P305" s="244"/>
      <c r="Q305" s="244"/>
      <c r="R305" s="244"/>
      <c r="S305" s="244"/>
      <c r="T305" s="245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46" t="s">
        <v>145</v>
      </c>
      <c r="AU305" s="246" t="s">
        <v>85</v>
      </c>
      <c r="AV305" s="14" t="s">
        <v>141</v>
      </c>
      <c r="AW305" s="14" t="s">
        <v>37</v>
      </c>
      <c r="AX305" s="14" t="s">
        <v>83</v>
      </c>
      <c r="AY305" s="246" t="s">
        <v>134</v>
      </c>
    </row>
    <row r="306" s="2" customFormat="1" ht="16.5" customHeight="1">
      <c r="A306" s="40"/>
      <c r="B306" s="41"/>
      <c r="C306" s="206" t="s">
        <v>432</v>
      </c>
      <c r="D306" s="206" t="s">
        <v>136</v>
      </c>
      <c r="E306" s="207" t="s">
        <v>433</v>
      </c>
      <c r="F306" s="208" t="s">
        <v>434</v>
      </c>
      <c r="G306" s="209" t="s">
        <v>139</v>
      </c>
      <c r="H306" s="210">
        <v>35.439999999999998</v>
      </c>
      <c r="I306" s="211"/>
      <c r="J306" s="212">
        <f>ROUND(I306*H306,2)</f>
        <v>0</v>
      </c>
      <c r="K306" s="208" t="s">
        <v>140</v>
      </c>
      <c r="L306" s="46"/>
      <c r="M306" s="213" t="s">
        <v>19</v>
      </c>
      <c r="N306" s="214" t="s">
        <v>46</v>
      </c>
      <c r="O306" s="86"/>
      <c r="P306" s="215">
        <f>O306*H306</f>
        <v>0</v>
      </c>
      <c r="Q306" s="215">
        <v>3.6000000000000001E-05</v>
      </c>
      <c r="R306" s="215">
        <f>Q306*H306</f>
        <v>0.0012758399999999999</v>
      </c>
      <c r="S306" s="215">
        <v>0</v>
      </c>
      <c r="T306" s="216">
        <f>S306*H306</f>
        <v>0</v>
      </c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R306" s="217" t="s">
        <v>141</v>
      </c>
      <c r="AT306" s="217" t="s">
        <v>136</v>
      </c>
      <c r="AU306" s="217" t="s">
        <v>85</v>
      </c>
      <c r="AY306" s="19" t="s">
        <v>134</v>
      </c>
      <c r="BE306" s="218">
        <f>IF(N306="základní",J306,0)</f>
        <v>0</v>
      </c>
      <c r="BF306" s="218">
        <f>IF(N306="snížená",J306,0)</f>
        <v>0</v>
      </c>
      <c r="BG306" s="218">
        <f>IF(N306="zákl. přenesená",J306,0)</f>
        <v>0</v>
      </c>
      <c r="BH306" s="218">
        <f>IF(N306="sníž. přenesená",J306,0)</f>
        <v>0</v>
      </c>
      <c r="BI306" s="218">
        <f>IF(N306="nulová",J306,0)</f>
        <v>0</v>
      </c>
      <c r="BJ306" s="19" t="s">
        <v>83</v>
      </c>
      <c r="BK306" s="218">
        <f>ROUND(I306*H306,2)</f>
        <v>0</v>
      </c>
      <c r="BL306" s="19" t="s">
        <v>141</v>
      </c>
      <c r="BM306" s="217" t="s">
        <v>435</v>
      </c>
    </row>
    <row r="307" s="2" customFormat="1">
      <c r="A307" s="40"/>
      <c r="B307" s="41"/>
      <c r="C307" s="42"/>
      <c r="D307" s="219" t="s">
        <v>143</v>
      </c>
      <c r="E307" s="42"/>
      <c r="F307" s="220" t="s">
        <v>436</v>
      </c>
      <c r="G307" s="42"/>
      <c r="H307" s="42"/>
      <c r="I307" s="221"/>
      <c r="J307" s="42"/>
      <c r="K307" s="42"/>
      <c r="L307" s="46"/>
      <c r="M307" s="222"/>
      <c r="N307" s="223"/>
      <c r="O307" s="86"/>
      <c r="P307" s="86"/>
      <c r="Q307" s="86"/>
      <c r="R307" s="86"/>
      <c r="S307" s="86"/>
      <c r="T307" s="87"/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T307" s="19" t="s">
        <v>143</v>
      </c>
      <c r="AU307" s="19" t="s">
        <v>85</v>
      </c>
    </row>
    <row r="308" s="2" customFormat="1" ht="24.15" customHeight="1">
      <c r="A308" s="40"/>
      <c r="B308" s="41"/>
      <c r="C308" s="206" t="s">
        <v>437</v>
      </c>
      <c r="D308" s="206" t="s">
        <v>136</v>
      </c>
      <c r="E308" s="207" t="s">
        <v>438</v>
      </c>
      <c r="F308" s="208" t="s">
        <v>439</v>
      </c>
      <c r="G308" s="209" t="s">
        <v>245</v>
      </c>
      <c r="H308" s="210">
        <v>1.206</v>
      </c>
      <c r="I308" s="211"/>
      <c r="J308" s="212">
        <f>ROUND(I308*H308,2)</f>
        <v>0</v>
      </c>
      <c r="K308" s="208" t="s">
        <v>140</v>
      </c>
      <c r="L308" s="46"/>
      <c r="M308" s="213" t="s">
        <v>19</v>
      </c>
      <c r="N308" s="214" t="s">
        <v>46</v>
      </c>
      <c r="O308" s="86"/>
      <c r="P308" s="215">
        <f>O308*H308</f>
        <v>0</v>
      </c>
      <c r="Q308" s="215">
        <v>1.0384500000000001</v>
      </c>
      <c r="R308" s="215">
        <f>Q308*H308</f>
        <v>1.2523707000000002</v>
      </c>
      <c r="S308" s="215">
        <v>0</v>
      </c>
      <c r="T308" s="216">
        <f>S308*H308</f>
        <v>0</v>
      </c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R308" s="217" t="s">
        <v>141</v>
      </c>
      <c r="AT308" s="217" t="s">
        <v>136</v>
      </c>
      <c r="AU308" s="217" t="s">
        <v>85</v>
      </c>
      <c r="AY308" s="19" t="s">
        <v>134</v>
      </c>
      <c r="BE308" s="218">
        <f>IF(N308="základní",J308,0)</f>
        <v>0</v>
      </c>
      <c r="BF308" s="218">
        <f>IF(N308="snížená",J308,0)</f>
        <v>0</v>
      </c>
      <c r="BG308" s="218">
        <f>IF(N308="zákl. přenesená",J308,0)</f>
        <v>0</v>
      </c>
      <c r="BH308" s="218">
        <f>IF(N308="sníž. přenesená",J308,0)</f>
        <v>0</v>
      </c>
      <c r="BI308" s="218">
        <f>IF(N308="nulová",J308,0)</f>
        <v>0</v>
      </c>
      <c r="BJ308" s="19" t="s">
        <v>83</v>
      </c>
      <c r="BK308" s="218">
        <f>ROUND(I308*H308,2)</f>
        <v>0</v>
      </c>
      <c r="BL308" s="19" t="s">
        <v>141</v>
      </c>
      <c r="BM308" s="217" t="s">
        <v>440</v>
      </c>
    </row>
    <row r="309" s="2" customFormat="1">
      <c r="A309" s="40"/>
      <c r="B309" s="41"/>
      <c r="C309" s="42"/>
      <c r="D309" s="219" t="s">
        <v>143</v>
      </c>
      <c r="E309" s="42"/>
      <c r="F309" s="220" t="s">
        <v>441</v>
      </c>
      <c r="G309" s="42"/>
      <c r="H309" s="42"/>
      <c r="I309" s="221"/>
      <c r="J309" s="42"/>
      <c r="K309" s="42"/>
      <c r="L309" s="46"/>
      <c r="M309" s="222"/>
      <c r="N309" s="223"/>
      <c r="O309" s="86"/>
      <c r="P309" s="86"/>
      <c r="Q309" s="86"/>
      <c r="R309" s="86"/>
      <c r="S309" s="86"/>
      <c r="T309" s="87"/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T309" s="19" t="s">
        <v>143</v>
      </c>
      <c r="AU309" s="19" t="s">
        <v>85</v>
      </c>
    </row>
    <row r="310" s="15" customFormat="1">
      <c r="A310" s="15"/>
      <c r="B310" s="247"/>
      <c r="C310" s="248"/>
      <c r="D310" s="226" t="s">
        <v>145</v>
      </c>
      <c r="E310" s="249" t="s">
        <v>19</v>
      </c>
      <c r="F310" s="250" t="s">
        <v>442</v>
      </c>
      <c r="G310" s="248"/>
      <c r="H310" s="249" t="s">
        <v>19</v>
      </c>
      <c r="I310" s="251"/>
      <c r="J310" s="248"/>
      <c r="K310" s="248"/>
      <c r="L310" s="252"/>
      <c r="M310" s="253"/>
      <c r="N310" s="254"/>
      <c r="O310" s="254"/>
      <c r="P310" s="254"/>
      <c r="Q310" s="254"/>
      <c r="R310" s="254"/>
      <c r="S310" s="254"/>
      <c r="T310" s="255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T310" s="256" t="s">
        <v>145</v>
      </c>
      <c r="AU310" s="256" t="s">
        <v>85</v>
      </c>
      <c r="AV310" s="15" t="s">
        <v>83</v>
      </c>
      <c r="AW310" s="15" t="s">
        <v>37</v>
      </c>
      <c r="AX310" s="15" t="s">
        <v>75</v>
      </c>
      <c r="AY310" s="256" t="s">
        <v>134</v>
      </c>
    </row>
    <row r="311" s="13" customFormat="1">
      <c r="A311" s="13"/>
      <c r="B311" s="224"/>
      <c r="C311" s="225"/>
      <c r="D311" s="226" t="s">
        <v>145</v>
      </c>
      <c r="E311" s="227" t="s">
        <v>19</v>
      </c>
      <c r="F311" s="228" t="s">
        <v>443</v>
      </c>
      <c r="G311" s="225"/>
      <c r="H311" s="229">
        <v>1.206</v>
      </c>
      <c r="I311" s="230"/>
      <c r="J311" s="225"/>
      <c r="K311" s="225"/>
      <c r="L311" s="231"/>
      <c r="M311" s="232"/>
      <c r="N311" s="233"/>
      <c r="O311" s="233"/>
      <c r="P311" s="233"/>
      <c r="Q311" s="233"/>
      <c r="R311" s="233"/>
      <c r="S311" s="233"/>
      <c r="T311" s="234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35" t="s">
        <v>145</v>
      </c>
      <c r="AU311" s="235" t="s">
        <v>85</v>
      </c>
      <c r="AV311" s="13" t="s">
        <v>85</v>
      </c>
      <c r="AW311" s="13" t="s">
        <v>37</v>
      </c>
      <c r="AX311" s="13" t="s">
        <v>75</v>
      </c>
      <c r="AY311" s="235" t="s">
        <v>134</v>
      </c>
    </row>
    <row r="312" s="14" customFormat="1">
      <c r="A312" s="14"/>
      <c r="B312" s="236"/>
      <c r="C312" s="237"/>
      <c r="D312" s="226" t="s">
        <v>145</v>
      </c>
      <c r="E312" s="238" t="s">
        <v>19</v>
      </c>
      <c r="F312" s="239" t="s">
        <v>147</v>
      </c>
      <c r="G312" s="237"/>
      <c r="H312" s="240">
        <v>1.206</v>
      </c>
      <c r="I312" s="241"/>
      <c r="J312" s="237"/>
      <c r="K312" s="237"/>
      <c r="L312" s="242"/>
      <c r="M312" s="243"/>
      <c r="N312" s="244"/>
      <c r="O312" s="244"/>
      <c r="P312" s="244"/>
      <c r="Q312" s="244"/>
      <c r="R312" s="244"/>
      <c r="S312" s="244"/>
      <c r="T312" s="245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46" t="s">
        <v>145</v>
      </c>
      <c r="AU312" s="246" t="s">
        <v>85</v>
      </c>
      <c r="AV312" s="14" t="s">
        <v>141</v>
      </c>
      <c r="AW312" s="14" t="s">
        <v>37</v>
      </c>
      <c r="AX312" s="14" t="s">
        <v>83</v>
      </c>
      <c r="AY312" s="246" t="s">
        <v>134</v>
      </c>
    </row>
    <row r="313" s="2" customFormat="1" ht="24.15" customHeight="1">
      <c r="A313" s="40"/>
      <c r="B313" s="41"/>
      <c r="C313" s="206" t="s">
        <v>444</v>
      </c>
      <c r="D313" s="206" t="s">
        <v>136</v>
      </c>
      <c r="E313" s="207" t="s">
        <v>445</v>
      </c>
      <c r="F313" s="208" t="s">
        <v>446</v>
      </c>
      <c r="G313" s="209" t="s">
        <v>245</v>
      </c>
      <c r="H313" s="210">
        <v>1.032</v>
      </c>
      <c r="I313" s="211"/>
      <c r="J313" s="212">
        <f>ROUND(I313*H313,2)</f>
        <v>0</v>
      </c>
      <c r="K313" s="208" t="s">
        <v>140</v>
      </c>
      <c r="L313" s="46"/>
      <c r="M313" s="213" t="s">
        <v>19</v>
      </c>
      <c r="N313" s="214" t="s">
        <v>46</v>
      </c>
      <c r="O313" s="86"/>
      <c r="P313" s="215">
        <f>O313*H313</f>
        <v>0</v>
      </c>
      <c r="Q313" s="215">
        <v>1.0765279999999999</v>
      </c>
      <c r="R313" s="215">
        <f>Q313*H313</f>
        <v>1.1109768959999999</v>
      </c>
      <c r="S313" s="215">
        <v>0</v>
      </c>
      <c r="T313" s="216">
        <f>S313*H313</f>
        <v>0</v>
      </c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R313" s="217" t="s">
        <v>141</v>
      </c>
      <c r="AT313" s="217" t="s">
        <v>136</v>
      </c>
      <c r="AU313" s="217" t="s">
        <v>85</v>
      </c>
      <c r="AY313" s="19" t="s">
        <v>134</v>
      </c>
      <c r="BE313" s="218">
        <f>IF(N313="základní",J313,0)</f>
        <v>0</v>
      </c>
      <c r="BF313" s="218">
        <f>IF(N313="snížená",J313,0)</f>
        <v>0</v>
      </c>
      <c r="BG313" s="218">
        <f>IF(N313="zákl. přenesená",J313,0)</f>
        <v>0</v>
      </c>
      <c r="BH313" s="218">
        <f>IF(N313="sníž. přenesená",J313,0)</f>
        <v>0</v>
      </c>
      <c r="BI313" s="218">
        <f>IF(N313="nulová",J313,0)</f>
        <v>0</v>
      </c>
      <c r="BJ313" s="19" t="s">
        <v>83</v>
      </c>
      <c r="BK313" s="218">
        <f>ROUND(I313*H313,2)</f>
        <v>0</v>
      </c>
      <c r="BL313" s="19" t="s">
        <v>141</v>
      </c>
      <c r="BM313" s="217" t="s">
        <v>447</v>
      </c>
    </row>
    <row r="314" s="2" customFormat="1">
      <c r="A314" s="40"/>
      <c r="B314" s="41"/>
      <c r="C314" s="42"/>
      <c r="D314" s="219" t="s">
        <v>143</v>
      </c>
      <c r="E314" s="42"/>
      <c r="F314" s="220" t="s">
        <v>448</v>
      </c>
      <c r="G314" s="42"/>
      <c r="H314" s="42"/>
      <c r="I314" s="221"/>
      <c r="J314" s="42"/>
      <c r="K314" s="42"/>
      <c r="L314" s="46"/>
      <c r="M314" s="222"/>
      <c r="N314" s="223"/>
      <c r="O314" s="86"/>
      <c r="P314" s="86"/>
      <c r="Q314" s="86"/>
      <c r="R314" s="86"/>
      <c r="S314" s="86"/>
      <c r="T314" s="87"/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T314" s="19" t="s">
        <v>143</v>
      </c>
      <c r="AU314" s="19" t="s">
        <v>85</v>
      </c>
    </row>
    <row r="315" s="15" customFormat="1">
      <c r="A315" s="15"/>
      <c r="B315" s="247"/>
      <c r="C315" s="248"/>
      <c r="D315" s="226" t="s">
        <v>145</v>
      </c>
      <c r="E315" s="249" t="s">
        <v>19</v>
      </c>
      <c r="F315" s="250" t="s">
        <v>442</v>
      </c>
      <c r="G315" s="248"/>
      <c r="H315" s="249" t="s">
        <v>19</v>
      </c>
      <c r="I315" s="251"/>
      <c r="J315" s="248"/>
      <c r="K315" s="248"/>
      <c r="L315" s="252"/>
      <c r="M315" s="253"/>
      <c r="N315" s="254"/>
      <c r="O315" s="254"/>
      <c r="P315" s="254"/>
      <c r="Q315" s="254"/>
      <c r="R315" s="254"/>
      <c r="S315" s="254"/>
      <c r="T315" s="255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T315" s="256" t="s">
        <v>145</v>
      </c>
      <c r="AU315" s="256" t="s">
        <v>85</v>
      </c>
      <c r="AV315" s="15" t="s">
        <v>83</v>
      </c>
      <c r="AW315" s="15" t="s">
        <v>37</v>
      </c>
      <c r="AX315" s="15" t="s">
        <v>75</v>
      </c>
      <c r="AY315" s="256" t="s">
        <v>134</v>
      </c>
    </row>
    <row r="316" s="13" customFormat="1">
      <c r="A316" s="13"/>
      <c r="B316" s="224"/>
      <c r="C316" s="225"/>
      <c r="D316" s="226" t="s">
        <v>145</v>
      </c>
      <c r="E316" s="227" t="s">
        <v>19</v>
      </c>
      <c r="F316" s="228" t="s">
        <v>449</v>
      </c>
      <c r="G316" s="225"/>
      <c r="H316" s="229">
        <v>1.032</v>
      </c>
      <c r="I316" s="230"/>
      <c r="J316" s="225"/>
      <c r="K316" s="225"/>
      <c r="L316" s="231"/>
      <c r="M316" s="232"/>
      <c r="N316" s="233"/>
      <c r="O316" s="233"/>
      <c r="P316" s="233"/>
      <c r="Q316" s="233"/>
      <c r="R316" s="233"/>
      <c r="S316" s="233"/>
      <c r="T316" s="234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35" t="s">
        <v>145</v>
      </c>
      <c r="AU316" s="235" t="s">
        <v>85</v>
      </c>
      <c r="AV316" s="13" t="s">
        <v>85</v>
      </c>
      <c r="AW316" s="13" t="s">
        <v>37</v>
      </c>
      <c r="AX316" s="13" t="s">
        <v>75</v>
      </c>
      <c r="AY316" s="235" t="s">
        <v>134</v>
      </c>
    </row>
    <row r="317" s="14" customFormat="1">
      <c r="A317" s="14"/>
      <c r="B317" s="236"/>
      <c r="C317" s="237"/>
      <c r="D317" s="226" t="s">
        <v>145</v>
      </c>
      <c r="E317" s="238" t="s">
        <v>19</v>
      </c>
      <c r="F317" s="239" t="s">
        <v>147</v>
      </c>
      <c r="G317" s="237"/>
      <c r="H317" s="240">
        <v>1.032</v>
      </c>
      <c r="I317" s="241"/>
      <c r="J317" s="237"/>
      <c r="K317" s="237"/>
      <c r="L317" s="242"/>
      <c r="M317" s="243"/>
      <c r="N317" s="244"/>
      <c r="O317" s="244"/>
      <c r="P317" s="244"/>
      <c r="Q317" s="244"/>
      <c r="R317" s="244"/>
      <c r="S317" s="244"/>
      <c r="T317" s="245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46" t="s">
        <v>145</v>
      </c>
      <c r="AU317" s="246" t="s">
        <v>85</v>
      </c>
      <c r="AV317" s="14" t="s">
        <v>141</v>
      </c>
      <c r="AW317" s="14" t="s">
        <v>37</v>
      </c>
      <c r="AX317" s="14" t="s">
        <v>83</v>
      </c>
      <c r="AY317" s="246" t="s">
        <v>134</v>
      </c>
    </row>
    <row r="318" s="2" customFormat="1" ht="16.5" customHeight="1">
      <c r="A318" s="40"/>
      <c r="B318" s="41"/>
      <c r="C318" s="206" t="s">
        <v>450</v>
      </c>
      <c r="D318" s="206" t="s">
        <v>136</v>
      </c>
      <c r="E318" s="207" t="s">
        <v>451</v>
      </c>
      <c r="F318" s="208" t="s">
        <v>452</v>
      </c>
      <c r="G318" s="209" t="s">
        <v>170</v>
      </c>
      <c r="H318" s="210">
        <v>16</v>
      </c>
      <c r="I318" s="211"/>
      <c r="J318" s="212">
        <f>ROUND(I318*H318,2)</f>
        <v>0</v>
      </c>
      <c r="K318" s="208" t="s">
        <v>140</v>
      </c>
      <c r="L318" s="46"/>
      <c r="M318" s="213" t="s">
        <v>19</v>
      </c>
      <c r="N318" s="214" t="s">
        <v>46</v>
      </c>
      <c r="O318" s="86"/>
      <c r="P318" s="215">
        <f>O318*H318</f>
        <v>0</v>
      </c>
      <c r="Q318" s="215">
        <v>0.00080900000000000004</v>
      </c>
      <c r="R318" s="215">
        <f>Q318*H318</f>
        <v>0.012944000000000001</v>
      </c>
      <c r="S318" s="215">
        <v>0</v>
      </c>
      <c r="T318" s="216">
        <f>S318*H318</f>
        <v>0</v>
      </c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R318" s="217" t="s">
        <v>141</v>
      </c>
      <c r="AT318" s="217" t="s">
        <v>136</v>
      </c>
      <c r="AU318" s="217" t="s">
        <v>85</v>
      </c>
      <c r="AY318" s="19" t="s">
        <v>134</v>
      </c>
      <c r="BE318" s="218">
        <f>IF(N318="základní",J318,0)</f>
        <v>0</v>
      </c>
      <c r="BF318" s="218">
        <f>IF(N318="snížená",J318,0)</f>
        <v>0</v>
      </c>
      <c r="BG318" s="218">
        <f>IF(N318="zákl. přenesená",J318,0)</f>
        <v>0</v>
      </c>
      <c r="BH318" s="218">
        <f>IF(N318="sníž. přenesená",J318,0)</f>
        <v>0</v>
      </c>
      <c r="BI318" s="218">
        <f>IF(N318="nulová",J318,0)</f>
        <v>0</v>
      </c>
      <c r="BJ318" s="19" t="s">
        <v>83</v>
      </c>
      <c r="BK318" s="218">
        <f>ROUND(I318*H318,2)</f>
        <v>0</v>
      </c>
      <c r="BL318" s="19" t="s">
        <v>141</v>
      </c>
      <c r="BM318" s="217" t="s">
        <v>453</v>
      </c>
    </row>
    <row r="319" s="2" customFormat="1">
      <c r="A319" s="40"/>
      <c r="B319" s="41"/>
      <c r="C319" s="42"/>
      <c r="D319" s="219" t="s">
        <v>143</v>
      </c>
      <c r="E319" s="42"/>
      <c r="F319" s="220" t="s">
        <v>454</v>
      </c>
      <c r="G319" s="42"/>
      <c r="H319" s="42"/>
      <c r="I319" s="221"/>
      <c r="J319" s="42"/>
      <c r="K319" s="42"/>
      <c r="L319" s="46"/>
      <c r="M319" s="222"/>
      <c r="N319" s="223"/>
      <c r="O319" s="86"/>
      <c r="P319" s="86"/>
      <c r="Q319" s="86"/>
      <c r="R319" s="86"/>
      <c r="S319" s="86"/>
      <c r="T319" s="87"/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T319" s="19" t="s">
        <v>143</v>
      </c>
      <c r="AU319" s="19" t="s">
        <v>85</v>
      </c>
    </row>
    <row r="320" s="15" customFormat="1">
      <c r="A320" s="15"/>
      <c r="B320" s="247"/>
      <c r="C320" s="248"/>
      <c r="D320" s="226" t="s">
        <v>145</v>
      </c>
      <c r="E320" s="249" t="s">
        <v>19</v>
      </c>
      <c r="F320" s="250" t="s">
        <v>455</v>
      </c>
      <c r="G320" s="248"/>
      <c r="H320" s="249" t="s">
        <v>19</v>
      </c>
      <c r="I320" s="251"/>
      <c r="J320" s="248"/>
      <c r="K320" s="248"/>
      <c r="L320" s="252"/>
      <c r="M320" s="253"/>
      <c r="N320" s="254"/>
      <c r="O320" s="254"/>
      <c r="P320" s="254"/>
      <c r="Q320" s="254"/>
      <c r="R320" s="254"/>
      <c r="S320" s="254"/>
      <c r="T320" s="255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T320" s="256" t="s">
        <v>145</v>
      </c>
      <c r="AU320" s="256" t="s">
        <v>85</v>
      </c>
      <c r="AV320" s="15" t="s">
        <v>83</v>
      </c>
      <c r="AW320" s="15" t="s">
        <v>37</v>
      </c>
      <c r="AX320" s="15" t="s">
        <v>75</v>
      </c>
      <c r="AY320" s="256" t="s">
        <v>134</v>
      </c>
    </row>
    <row r="321" s="13" customFormat="1">
      <c r="A321" s="13"/>
      <c r="B321" s="224"/>
      <c r="C321" s="225"/>
      <c r="D321" s="226" t="s">
        <v>145</v>
      </c>
      <c r="E321" s="227" t="s">
        <v>19</v>
      </c>
      <c r="F321" s="228" t="s">
        <v>241</v>
      </c>
      <c r="G321" s="225"/>
      <c r="H321" s="229">
        <v>16</v>
      </c>
      <c r="I321" s="230"/>
      <c r="J321" s="225"/>
      <c r="K321" s="225"/>
      <c r="L321" s="231"/>
      <c r="M321" s="232"/>
      <c r="N321" s="233"/>
      <c r="O321" s="233"/>
      <c r="P321" s="233"/>
      <c r="Q321" s="233"/>
      <c r="R321" s="233"/>
      <c r="S321" s="233"/>
      <c r="T321" s="234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5" t="s">
        <v>145</v>
      </c>
      <c r="AU321" s="235" t="s">
        <v>85</v>
      </c>
      <c r="AV321" s="13" t="s">
        <v>85</v>
      </c>
      <c r="AW321" s="13" t="s">
        <v>37</v>
      </c>
      <c r="AX321" s="13" t="s">
        <v>83</v>
      </c>
      <c r="AY321" s="235" t="s">
        <v>134</v>
      </c>
    </row>
    <row r="322" s="12" customFormat="1" ht="22.8" customHeight="1">
      <c r="A322" s="12"/>
      <c r="B322" s="190"/>
      <c r="C322" s="191"/>
      <c r="D322" s="192" t="s">
        <v>74</v>
      </c>
      <c r="E322" s="204" t="s">
        <v>141</v>
      </c>
      <c r="F322" s="204" t="s">
        <v>456</v>
      </c>
      <c r="G322" s="191"/>
      <c r="H322" s="191"/>
      <c r="I322" s="194"/>
      <c r="J322" s="205">
        <f>BK322</f>
        <v>0</v>
      </c>
      <c r="K322" s="191"/>
      <c r="L322" s="196"/>
      <c r="M322" s="197"/>
      <c r="N322" s="198"/>
      <c r="O322" s="198"/>
      <c r="P322" s="199">
        <f>SUM(P323:P394)</f>
        <v>0</v>
      </c>
      <c r="Q322" s="198"/>
      <c r="R322" s="199">
        <f>SUM(R323:R394)</f>
        <v>16.068070205640002</v>
      </c>
      <c r="S322" s="198"/>
      <c r="T322" s="200">
        <f>SUM(T323:T394)</f>
        <v>0</v>
      </c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R322" s="201" t="s">
        <v>83</v>
      </c>
      <c r="AT322" s="202" t="s">
        <v>74</v>
      </c>
      <c r="AU322" s="202" t="s">
        <v>83</v>
      </c>
      <c r="AY322" s="201" t="s">
        <v>134</v>
      </c>
      <c r="BK322" s="203">
        <f>SUM(BK323:BK394)</f>
        <v>0</v>
      </c>
    </row>
    <row r="323" s="2" customFormat="1" ht="16.5" customHeight="1">
      <c r="A323" s="40"/>
      <c r="B323" s="41"/>
      <c r="C323" s="206" t="s">
        <v>457</v>
      </c>
      <c r="D323" s="206" t="s">
        <v>136</v>
      </c>
      <c r="E323" s="207" t="s">
        <v>458</v>
      </c>
      <c r="F323" s="208" t="s">
        <v>459</v>
      </c>
      <c r="G323" s="209" t="s">
        <v>245</v>
      </c>
      <c r="H323" s="210">
        <v>0.081000000000000003</v>
      </c>
      <c r="I323" s="211"/>
      <c r="J323" s="212">
        <f>ROUND(I323*H323,2)</f>
        <v>0</v>
      </c>
      <c r="K323" s="208" t="s">
        <v>140</v>
      </c>
      <c r="L323" s="46"/>
      <c r="M323" s="213" t="s">
        <v>19</v>
      </c>
      <c r="N323" s="214" t="s">
        <v>46</v>
      </c>
      <c r="O323" s="86"/>
      <c r="P323" s="215">
        <f>O323*H323</f>
        <v>0</v>
      </c>
      <c r="Q323" s="215">
        <v>1.0597380000000001</v>
      </c>
      <c r="R323" s="215">
        <f>Q323*H323</f>
        <v>0.085838778000000004</v>
      </c>
      <c r="S323" s="215">
        <v>0</v>
      </c>
      <c r="T323" s="216">
        <f>S323*H323</f>
        <v>0</v>
      </c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R323" s="217" t="s">
        <v>141</v>
      </c>
      <c r="AT323" s="217" t="s">
        <v>136</v>
      </c>
      <c r="AU323" s="217" t="s">
        <v>85</v>
      </c>
      <c r="AY323" s="19" t="s">
        <v>134</v>
      </c>
      <c r="BE323" s="218">
        <f>IF(N323="základní",J323,0)</f>
        <v>0</v>
      </c>
      <c r="BF323" s="218">
        <f>IF(N323="snížená",J323,0)</f>
        <v>0</v>
      </c>
      <c r="BG323" s="218">
        <f>IF(N323="zákl. přenesená",J323,0)</f>
        <v>0</v>
      </c>
      <c r="BH323" s="218">
        <f>IF(N323="sníž. přenesená",J323,0)</f>
        <v>0</v>
      </c>
      <c r="BI323" s="218">
        <f>IF(N323="nulová",J323,0)</f>
        <v>0</v>
      </c>
      <c r="BJ323" s="19" t="s">
        <v>83</v>
      </c>
      <c r="BK323" s="218">
        <f>ROUND(I323*H323,2)</f>
        <v>0</v>
      </c>
      <c r="BL323" s="19" t="s">
        <v>141</v>
      </c>
      <c r="BM323" s="217" t="s">
        <v>460</v>
      </c>
    </row>
    <row r="324" s="2" customFormat="1">
      <c r="A324" s="40"/>
      <c r="B324" s="41"/>
      <c r="C324" s="42"/>
      <c r="D324" s="219" t="s">
        <v>143</v>
      </c>
      <c r="E324" s="42"/>
      <c r="F324" s="220" t="s">
        <v>461</v>
      </c>
      <c r="G324" s="42"/>
      <c r="H324" s="42"/>
      <c r="I324" s="221"/>
      <c r="J324" s="42"/>
      <c r="K324" s="42"/>
      <c r="L324" s="46"/>
      <c r="M324" s="222"/>
      <c r="N324" s="223"/>
      <c r="O324" s="86"/>
      <c r="P324" s="86"/>
      <c r="Q324" s="86"/>
      <c r="R324" s="86"/>
      <c r="S324" s="86"/>
      <c r="T324" s="87"/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T324" s="19" t="s">
        <v>143</v>
      </c>
      <c r="AU324" s="19" t="s">
        <v>85</v>
      </c>
    </row>
    <row r="325" s="15" customFormat="1">
      <c r="A325" s="15"/>
      <c r="B325" s="247"/>
      <c r="C325" s="248"/>
      <c r="D325" s="226" t="s">
        <v>145</v>
      </c>
      <c r="E325" s="249" t="s">
        <v>19</v>
      </c>
      <c r="F325" s="250" t="s">
        <v>462</v>
      </c>
      <c r="G325" s="248"/>
      <c r="H325" s="249" t="s">
        <v>19</v>
      </c>
      <c r="I325" s="251"/>
      <c r="J325" s="248"/>
      <c r="K325" s="248"/>
      <c r="L325" s="252"/>
      <c r="M325" s="253"/>
      <c r="N325" s="254"/>
      <c r="O325" s="254"/>
      <c r="P325" s="254"/>
      <c r="Q325" s="254"/>
      <c r="R325" s="254"/>
      <c r="S325" s="254"/>
      <c r="T325" s="255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T325" s="256" t="s">
        <v>145</v>
      </c>
      <c r="AU325" s="256" t="s">
        <v>85</v>
      </c>
      <c r="AV325" s="15" t="s">
        <v>83</v>
      </c>
      <c r="AW325" s="15" t="s">
        <v>37</v>
      </c>
      <c r="AX325" s="15" t="s">
        <v>75</v>
      </c>
      <c r="AY325" s="256" t="s">
        <v>134</v>
      </c>
    </row>
    <row r="326" s="13" customFormat="1">
      <c r="A326" s="13"/>
      <c r="B326" s="224"/>
      <c r="C326" s="225"/>
      <c r="D326" s="226" t="s">
        <v>145</v>
      </c>
      <c r="E326" s="227" t="s">
        <v>19</v>
      </c>
      <c r="F326" s="228" t="s">
        <v>463</v>
      </c>
      <c r="G326" s="225"/>
      <c r="H326" s="229">
        <v>0.081000000000000003</v>
      </c>
      <c r="I326" s="230"/>
      <c r="J326" s="225"/>
      <c r="K326" s="225"/>
      <c r="L326" s="231"/>
      <c r="M326" s="232"/>
      <c r="N326" s="233"/>
      <c r="O326" s="233"/>
      <c r="P326" s="233"/>
      <c r="Q326" s="233"/>
      <c r="R326" s="233"/>
      <c r="S326" s="233"/>
      <c r="T326" s="234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5" t="s">
        <v>145</v>
      </c>
      <c r="AU326" s="235" t="s">
        <v>85</v>
      </c>
      <c r="AV326" s="13" t="s">
        <v>85</v>
      </c>
      <c r="AW326" s="13" t="s">
        <v>37</v>
      </c>
      <c r="AX326" s="13" t="s">
        <v>75</v>
      </c>
      <c r="AY326" s="235" t="s">
        <v>134</v>
      </c>
    </row>
    <row r="327" s="14" customFormat="1">
      <c r="A327" s="14"/>
      <c r="B327" s="236"/>
      <c r="C327" s="237"/>
      <c r="D327" s="226" t="s">
        <v>145</v>
      </c>
      <c r="E327" s="238" t="s">
        <v>19</v>
      </c>
      <c r="F327" s="239" t="s">
        <v>147</v>
      </c>
      <c r="G327" s="237"/>
      <c r="H327" s="240">
        <v>0.081000000000000003</v>
      </c>
      <c r="I327" s="241"/>
      <c r="J327" s="237"/>
      <c r="K327" s="237"/>
      <c r="L327" s="242"/>
      <c r="M327" s="243"/>
      <c r="N327" s="244"/>
      <c r="O327" s="244"/>
      <c r="P327" s="244"/>
      <c r="Q327" s="244"/>
      <c r="R327" s="244"/>
      <c r="S327" s="244"/>
      <c r="T327" s="245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46" t="s">
        <v>145</v>
      </c>
      <c r="AU327" s="246" t="s">
        <v>85</v>
      </c>
      <c r="AV327" s="14" t="s">
        <v>141</v>
      </c>
      <c r="AW327" s="14" t="s">
        <v>37</v>
      </c>
      <c r="AX327" s="14" t="s">
        <v>83</v>
      </c>
      <c r="AY327" s="246" t="s">
        <v>134</v>
      </c>
    </row>
    <row r="328" s="2" customFormat="1" ht="16.5" customHeight="1">
      <c r="A328" s="40"/>
      <c r="B328" s="41"/>
      <c r="C328" s="206" t="s">
        <v>464</v>
      </c>
      <c r="D328" s="206" t="s">
        <v>136</v>
      </c>
      <c r="E328" s="207" t="s">
        <v>465</v>
      </c>
      <c r="F328" s="208" t="s">
        <v>466</v>
      </c>
      <c r="G328" s="209" t="s">
        <v>150</v>
      </c>
      <c r="H328" s="210">
        <v>16.449999999999999</v>
      </c>
      <c r="I328" s="211"/>
      <c r="J328" s="212">
        <f>ROUND(I328*H328,2)</f>
        <v>0</v>
      </c>
      <c r="K328" s="208" t="s">
        <v>140</v>
      </c>
      <c r="L328" s="46"/>
      <c r="M328" s="213" t="s">
        <v>19</v>
      </c>
      <c r="N328" s="214" t="s">
        <v>46</v>
      </c>
      <c r="O328" s="86"/>
      <c r="P328" s="215">
        <f>O328*H328</f>
        <v>0</v>
      </c>
      <c r="Q328" s="215">
        <v>0</v>
      </c>
      <c r="R328" s="215">
        <f>Q328*H328</f>
        <v>0</v>
      </c>
      <c r="S328" s="215">
        <v>0</v>
      </c>
      <c r="T328" s="216">
        <f>S328*H328</f>
        <v>0</v>
      </c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R328" s="217" t="s">
        <v>141</v>
      </c>
      <c r="AT328" s="217" t="s">
        <v>136</v>
      </c>
      <c r="AU328" s="217" t="s">
        <v>85</v>
      </c>
      <c r="AY328" s="19" t="s">
        <v>134</v>
      </c>
      <c r="BE328" s="218">
        <f>IF(N328="základní",J328,0)</f>
        <v>0</v>
      </c>
      <c r="BF328" s="218">
        <f>IF(N328="snížená",J328,0)</f>
        <v>0</v>
      </c>
      <c r="BG328" s="218">
        <f>IF(N328="zákl. přenesená",J328,0)</f>
        <v>0</v>
      </c>
      <c r="BH328" s="218">
        <f>IF(N328="sníž. přenesená",J328,0)</f>
        <v>0</v>
      </c>
      <c r="BI328" s="218">
        <f>IF(N328="nulová",J328,0)</f>
        <v>0</v>
      </c>
      <c r="BJ328" s="19" t="s">
        <v>83</v>
      </c>
      <c r="BK328" s="218">
        <f>ROUND(I328*H328,2)</f>
        <v>0</v>
      </c>
      <c r="BL328" s="19" t="s">
        <v>141</v>
      </c>
      <c r="BM328" s="217" t="s">
        <v>467</v>
      </c>
    </row>
    <row r="329" s="2" customFormat="1">
      <c r="A329" s="40"/>
      <c r="B329" s="41"/>
      <c r="C329" s="42"/>
      <c r="D329" s="219" t="s">
        <v>143</v>
      </c>
      <c r="E329" s="42"/>
      <c r="F329" s="220" t="s">
        <v>468</v>
      </c>
      <c r="G329" s="42"/>
      <c r="H329" s="42"/>
      <c r="I329" s="221"/>
      <c r="J329" s="42"/>
      <c r="K329" s="42"/>
      <c r="L329" s="46"/>
      <c r="M329" s="222"/>
      <c r="N329" s="223"/>
      <c r="O329" s="86"/>
      <c r="P329" s="86"/>
      <c r="Q329" s="86"/>
      <c r="R329" s="86"/>
      <c r="S329" s="86"/>
      <c r="T329" s="87"/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T329" s="19" t="s">
        <v>143</v>
      </c>
      <c r="AU329" s="19" t="s">
        <v>85</v>
      </c>
    </row>
    <row r="330" s="15" customFormat="1">
      <c r="A330" s="15"/>
      <c r="B330" s="247"/>
      <c r="C330" s="248"/>
      <c r="D330" s="226" t="s">
        <v>145</v>
      </c>
      <c r="E330" s="249" t="s">
        <v>19</v>
      </c>
      <c r="F330" s="250" t="s">
        <v>469</v>
      </c>
      <c r="G330" s="248"/>
      <c r="H330" s="249" t="s">
        <v>19</v>
      </c>
      <c r="I330" s="251"/>
      <c r="J330" s="248"/>
      <c r="K330" s="248"/>
      <c r="L330" s="252"/>
      <c r="M330" s="253"/>
      <c r="N330" s="254"/>
      <c r="O330" s="254"/>
      <c r="P330" s="254"/>
      <c r="Q330" s="254"/>
      <c r="R330" s="254"/>
      <c r="S330" s="254"/>
      <c r="T330" s="255"/>
      <c r="U330" s="15"/>
      <c r="V330" s="15"/>
      <c r="W330" s="15"/>
      <c r="X330" s="15"/>
      <c r="Y330" s="15"/>
      <c r="Z330" s="15"/>
      <c r="AA330" s="15"/>
      <c r="AB330" s="15"/>
      <c r="AC330" s="15"/>
      <c r="AD330" s="15"/>
      <c r="AE330" s="15"/>
      <c r="AT330" s="256" t="s">
        <v>145</v>
      </c>
      <c r="AU330" s="256" t="s">
        <v>85</v>
      </c>
      <c r="AV330" s="15" t="s">
        <v>83</v>
      </c>
      <c r="AW330" s="15" t="s">
        <v>37</v>
      </c>
      <c r="AX330" s="15" t="s">
        <v>75</v>
      </c>
      <c r="AY330" s="256" t="s">
        <v>134</v>
      </c>
    </row>
    <row r="331" s="13" customFormat="1">
      <c r="A331" s="13"/>
      <c r="B331" s="224"/>
      <c r="C331" s="225"/>
      <c r="D331" s="226" t="s">
        <v>145</v>
      </c>
      <c r="E331" s="227" t="s">
        <v>19</v>
      </c>
      <c r="F331" s="228" t="s">
        <v>470</v>
      </c>
      <c r="G331" s="225"/>
      <c r="H331" s="229">
        <v>16.449999999999999</v>
      </c>
      <c r="I331" s="230"/>
      <c r="J331" s="225"/>
      <c r="K331" s="225"/>
      <c r="L331" s="231"/>
      <c r="M331" s="232"/>
      <c r="N331" s="233"/>
      <c r="O331" s="233"/>
      <c r="P331" s="233"/>
      <c r="Q331" s="233"/>
      <c r="R331" s="233"/>
      <c r="S331" s="233"/>
      <c r="T331" s="234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35" t="s">
        <v>145</v>
      </c>
      <c r="AU331" s="235" t="s">
        <v>85</v>
      </c>
      <c r="AV331" s="13" t="s">
        <v>85</v>
      </c>
      <c r="AW331" s="13" t="s">
        <v>37</v>
      </c>
      <c r="AX331" s="13" t="s">
        <v>75</v>
      </c>
      <c r="AY331" s="235" t="s">
        <v>134</v>
      </c>
    </row>
    <row r="332" s="14" customFormat="1">
      <c r="A332" s="14"/>
      <c r="B332" s="236"/>
      <c r="C332" s="237"/>
      <c r="D332" s="226" t="s">
        <v>145</v>
      </c>
      <c r="E332" s="238" t="s">
        <v>19</v>
      </c>
      <c r="F332" s="239" t="s">
        <v>147</v>
      </c>
      <c r="G332" s="237"/>
      <c r="H332" s="240">
        <v>16.449999999999999</v>
      </c>
      <c r="I332" s="241"/>
      <c r="J332" s="237"/>
      <c r="K332" s="237"/>
      <c r="L332" s="242"/>
      <c r="M332" s="243"/>
      <c r="N332" s="244"/>
      <c r="O332" s="244"/>
      <c r="P332" s="244"/>
      <c r="Q332" s="244"/>
      <c r="R332" s="244"/>
      <c r="S332" s="244"/>
      <c r="T332" s="245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46" t="s">
        <v>145</v>
      </c>
      <c r="AU332" s="246" t="s">
        <v>85</v>
      </c>
      <c r="AV332" s="14" t="s">
        <v>141</v>
      </c>
      <c r="AW332" s="14" t="s">
        <v>37</v>
      </c>
      <c r="AX332" s="14" t="s">
        <v>83</v>
      </c>
      <c r="AY332" s="246" t="s">
        <v>134</v>
      </c>
    </row>
    <row r="333" s="2" customFormat="1" ht="24.15" customHeight="1">
      <c r="A333" s="40"/>
      <c r="B333" s="41"/>
      <c r="C333" s="206" t="s">
        <v>471</v>
      </c>
      <c r="D333" s="206" t="s">
        <v>136</v>
      </c>
      <c r="E333" s="207" t="s">
        <v>472</v>
      </c>
      <c r="F333" s="208" t="s">
        <v>473</v>
      </c>
      <c r="G333" s="209" t="s">
        <v>139</v>
      </c>
      <c r="H333" s="210">
        <v>7</v>
      </c>
      <c r="I333" s="211"/>
      <c r="J333" s="212">
        <f>ROUND(I333*H333,2)</f>
        <v>0</v>
      </c>
      <c r="K333" s="208" t="s">
        <v>140</v>
      </c>
      <c r="L333" s="46"/>
      <c r="M333" s="213" t="s">
        <v>19</v>
      </c>
      <c r="N333" s="214" t="s">
        <v>46</v>
      </c>
      <c r="O333" s="86"/>
      <c r="P333" s="215">
        <f>O333*H333</f>
        <v>0</v>
      </c>
      <c r="Q333" s="215">
        <v>0.017870259999999999</v>
      </c>
      <c r="R333" s="215">
        <f>Q333*H333</f>
        <v>0.12509181999999999</v>
      </c>
      <c r="S333" s="215">
        <v>0</v>
      </c>
      <c r="T333" s="216">
        <f>S333*H333</f>
        <v>0</v>
      </c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R333" s="217" t="s">
        <v>141</v>
      </c>
      <c r="AT333" s="217" t="s">
        <v>136</v>
      </c>
      <c r="AU333" s="217" t="s">
        <v>85</v>
      </c>
      <c r="AY333" s="19" t="s">
        <v>134</v>
      </c>
      <c r="BE333" s="218">
        <f>IF(N333="základní",J333,0)</f>
        <v>0</v>
      </c>
      <c r="BF333" s="218">
        <f>IF(N333="snížená",J333,0)</f>
        <v>0</v>
      </c>
      <c r="BG333" s="218">
        <f>IF(N333="zákl. přenesená",J333,0)</f>
        <v>0</v>
      </c>
      <c r="BH333" s="218">
        <f>IF(N333="sníž. přenesená",J333,0)</f>
        <v>0</v>
      </c>
      <c r="BI333" s="218">
        <f>IF(N333="nulová",J333,0)</f>
        <v>0</v>
      </c>
      <c r="BJ333" s="19" t="s">
        <v>83</v>
      </c>
      <c r="BK333" s="218">
        <f>ROUND(I333*H333,2)</f>
        <v>0</v>
      </c>
      <c r="BL333" s="19" t="s">
        <v>141</v>
      </c>
      <c r="BM333" s="217" t="s">
        <v>474</v>
      </c>
    </row>
    <row r="334" s="2" customFormat="1">
      <c r="A334" s="40"/>
      <c r="B334" s="41"/>
      <c r="C334" s="42"/>
      <c r="D334" s="219" t="s">
        <v>143</v>
      </c>
      <c r="E334" s="42"/>
      <c r="F334" s="220" t="s">
        <v>475</v>
      </c>
      <c r="G334" s="42"/>
      <c r="H334" s="42"/>
      <c r="I334" s="221"/>
      <c r="J334" s="42"/>
      <c r="K334" s="42"/>
      <c r="L334" s="46"/>
      <c r="M334" s="222"/>
      <c r="N334" s="223"/>
      <c r="O334" s="86"/>
      <c r="P334" s="86"/>
      <c r="Q334" s="86"/>
      <c r="R334" s="86"/>
      <c r="S334" s="86"/>
      <c r="T334" s="87"/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T334" s="19" t="s">
        <v>143</v>
      </c>
      <c r="AU334" s="19" t="s">
        <v>85</v>
      </c>
    </row>
    <row r="335" s="13" customFormat="1">
      <c r="A335" s="13"/>
      <c r="B335" s="224"/>
      <c r="C335" s="225"/>
      <c r="D335" s="226" t="s">
        <v>145</v>
      </c>
      <c r="E335" s="227" t="s">
        <v>19</v>
      </c>
      <c r="F335" s="228" t="s">
        <v>476</v>
      </c>
      <c r="G335" s="225"/>
      <c r="H335" s="229">
        <v>7</v>
      </c>
      <c r="I335" s="230"/>
      <c r="J335" s="225"/>
      <c r="K335" s="225"/>
      <c r="L335" s="231"/>
      <c r="M335" s="232"/>
      <c r="N335" s="233"/>
      <c r="O335" s="233"/>
      <c r="P335" s="233"/>
      <c r="Q335" s="233"/>
      <c r="R335" s="233"/>
      <c r="S335" s="233"/>
      <c r="T335" s="234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5" t="s">
        <v>145</v>
      </c>
      <c r="AU335" s="235" t="s">
        <v>85</v>
      </c>
      <c r="AV335" s="13" t="s">
        <v>85</v>
      </c>
      <c r="AW335" s="13" t="s">
        <v>37</v>
      </c>
      <c r="AX335" s="13" t="s">
        <v>83</v>
      </c>
      <c r="AY335" s="235" t="s">
        <v>134</v>
      </c>
    </row>
    <row r="336" s="2" customFormat="1" ht="24.15" customHeight="1">
      <c r="A336" s="40"/>
      <c r="B336" s="41"/>
      <c r="C336" s="206" t="s">
        <v>477</v>
      </c>
      <c r="D336" s="206" t="s">
        <v>136</v>
      </c>
      <c r="E336" s="207" t="s">
        <v>478</v>
      </c>
      <c r="F336" s="208" t="s">
        <v>479</v>
      </c>
      <c r="G336" s="209" t="s">
        <v>139</v>
      </c>
      <c r="H336" s="210">
        <v>7</v>
      </c>
      <c r="I336" s="211"/>
      <c r="J336" s="212">
        <f>ROUND(I336*H336,2)</f>
        <v>0</v>
      </c>
      <c r="K336" s="208" t="s">
        <v>140</v>
      </c>
      <c r="L336" s="46"/>
      <c r="M336" s="213" t="s">
        <v>19</v>
      </c>
      <c r="N336" s="214" t="s">
        <v>46</v>
      </c>
      <c r="O336" s="86"/>
      <c r="P336" s="215">
        <f>O336*H336</f>
        <v>0</v>
      </c>
      <c r="Q336" s="215">
        <v>0</v>
      </c>
      <c r="R336" s="215">
        <f>Q336*H336</f>
        <v>0</v>
      </c>
      <c r="S336" s="215">
        <v>0</v>
      </c>
      <c r="T336" s="216">
        <f>S336*H336</f>
        <v>0</v>
      </c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R336" s="217" t="s">
        <v>141</v>
      </c>
      <c r="AT336" s="217" t="s">
        <v>136</v>
      </c>
      <c r="AU336" s="217" t="s">
        <v>85</v>
      </c>
      <c r="AY336" s="19" t="s">
        <v>134</v>
      </c>
      <c r="BE336" s="218">
        <f>IF(N336="základní",J336,0)</f>
        <v>0</v>
      </c>
      <c r="BF336" s="218">
        <f>IF(N336="snížená",J336,0)</f>
        <v>0</v>
      </c>
      <c r="BG336" s="218">
        <f>IF(N336="zákl. přenesená",J336,0)</f>
        <v>0</v>
      </c>
      <c r="BH336" s="218">
        <f>IF(N336="sníž. přenesená",J336,0)</f>
        <v>0</v>
      </c>
      <c r="BI336" s="218">
        <f>IF(N336="nulová",J336,0)</f>
        <v>0</v>
      </c>
      <c r="BJ336" s="19" t="s">
        <v>83</v>
      </c>
      <c r="BK336" s="218">
        <f>ROUND(I336*H336,2)</f>
        <v>0</v>
      </c>
      <c r="BL336" s="19" t="s">
        <v>141</v>
      </c>
      <c r="BM336" s="217" t="s">
        <v>480</v>
      </c>
    </row>
    <row r="337" s="2" customFormat="1">
      <c r="A337" s="40"/>
      <c r="B337" s="41"/>
      <c r="C337" s="42"/>
      <c r="D337" s="219" t="s">
        <v>143</v>
      </c>
      <c r="E337" s="42"/>
      <c r="F337" s="220" t="s">
        <v>481</v>
      </c>
      <c r="G337" s="42"/>
      <c r="H337" s="42"/>
      <c r="I337" s="221"/>
      <c r="J337" s="42"/>
      <c r="K337" s="42"/>
      <c r="L337" s="46"/>
      <c r="M337" s="222"/>
      <c r="N337" s="223"/>
      <c r="O337" s="86"/>
      <c r="P337" s="86"/>
      <c r="Q337" s="86"/>
      <c r="R337" s="86"/>
      <c r="S337" s="86"/>
      <c r="T337" s="87"/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T337" s="19" t="s">
        <v>143</v>
      </c>
      <c r="AU337" s="19" t="s">
        <v>85</v>
      </c>
    </row>
    <row r="338" s="13" customFormat="1">
      <c r="A338" s="13"/>
      <c r="B338" s="224"/>
      <c r="C338" s="225"/>
      <c r="D338" s="226" t="s">
        <v>145</v>
      </c>
      <c r="E338" s="227" t="s">
        <v>19</v>
      </c>
      <c r="F338" s="228" t="s">
        <v>476</v>
      </c>
      <c r="G338" s="225"/>
      <c r="H338" s="229">
        <v>7</v>
      </c>
      <c r="I338" s="230"/>
      <c r="J338" s="225"/>
      <c r="K338" s="225"/>
      <c r="L338" s="231"/>
      <c r="M338" s="232"/>
      <c r="N338" s="233"/>
      <c r="O338" s="233"/>
      <c r="P338" s="233"/>
      <c r="Q338" s="233"/>
      <c r="R338" s="233"/>
      <c r="S338" s="233"/>
      <c r="T338" s="234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35" t="s">
        <v>145</v>
      </c>
      <c r="AU338" s="235" t="s">
        <v>85</v>
      </c>
      <c r="AV338" s="13" t="s">
        <v>85</v>
      </c>
      <c r="AW338" s="13" t="s">
        <v>37</v>
      </c>
      <c r="AX338" s="13" t="s">
        <v>83</v>
      </c>
      <c r="AY338" s="235" t="s">
        <v>134</v>
      </c>
    </row>
    <row r="339" s="2" customFormat="1" ht="16.5" customHeight="1">
      <c r="A339" s="40"/>
      <c r="B339" s="41"/>
      <c r="C339" s="206" t="s">
        <v>482</v>
      </c>
      <c r="D339" s="206" t="s">
        <v>136</v>
      </c>
      <c r="E339" s="207" t="s">
        <v>483</v>
      </c>
      <c r="F339" s="208" t="s">
        <v>484</v>
      </c>
      <c r="G339" s="209" t="s">
        <v>245</v>
      </c>
      <c r="H339" s="210">
        <v>1.974</v>
      </c>
      <c r="I339" s="211"/>
      <c r="J339" s="212">
        <f>ROUND(I339*H339,2)</f>
        <v>0</v>
      </c>
      <c r="K339" s="208" t="s">
        <v>140</v>
      </c>
      <c r="L339" s="46"/>
      <c r="M339" s="213" t="s">
        <v>19</v>
      </c>
      <c r="N339" s="214" t="s">
        <v>46</v>
      </c>
      <c r="O339" s="86"/>
      <c r="P339" s="215">
        <f>O339*H339</f>
        <v>0</v>
      </c>
      <c r="Q339" s="215">
        <v>1.0492655</v>
      </c>
      <c r="R339" s="215">
        <f>Q339*H339</f>
        <v>2.0712500970000001</v>
      </c>
      <c r="S339" s="215">
        <v>0</v>
      </c>
      <c r="T339" s="216">
        <f>S339*H339</f>
        <v>0</v>
      </c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R339" s="217" t="s">
        <v>141</v>
      </c>
      <c r="AT339" s="217" t="s">
        <v>136</v>
      </c>
      <c r="AU339" s="217" t="s">
        <v>85</v>
      </c>
      <c r="AY339" s="19" t="s">
        <v>134</v>
      </c>
      <c r="BE339" s="218">
        <f>IF(N339="základní",J339,0)</f>
        <v>0</v>
      </c>
      <c r="BF339" s="218">
        <f>IF(N339="snížená",J339,0)</f>
        <v>0</v>
      </c>
      <c r="BG339" s="218">
        <f>IF(N339="zákl. přenesená",J339,0)</f>
        <v>0</v>
      </c>
      <c r="BH339" s="218">
        <f>IF(N339="sníž. přenesená",J339,0)</f>
        <v>0</v>
      </c>
      <c r="BI339" s="218">
        <f>IF(N339="nulová",J339,0)</f>
        <v>0</v>
      </c>
      <c r="BJ339" s="19" t="s">
        <v>83</v>
      </c>
      <c r="BK339" s="218">
        <f>ROUND(I339*H339,2)</f>
        <v>0</v>
      </c>
      <c r="BL339" s="19" t="s">
        <v>141</v>
      </c>
      <c r="BM339" s="217" t="s">
        <v>485</v>
      </c>
    </row>
    <row r="340" s="2" customFormat="1">
      <c r="A340" s="40"/>
      <c r="B340" s="41"/>
      <c r="C340" s="42"/>
      <c r="D340" s="219" t="s">
        <v>143</v>
      </c>
      <c r="E340" s="42"/>
      <c r="F340" s="220" t="s">
        <v>486</v>
      </c>
      <c r="G340" s="42"/>
      <c r="H340" s="42"/>
      <c r="I340" s="221"/>
      <c r="J340" s="42"/>
      <c r="K340" s="42"/>
      <c r="L340" s="46"/>
      <c r="M340" s="222"/>
      <c r="N340" s="223"/>
      <c r="O340" s="86"/>
      <c r="P340" s="86"/>
      <c r="Q340" s="86"/>
      <c r="R340" s="86"/>
      <c r="S340" s="86"/>
      <c r="T340" s="87"/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T340" s="19" t="s">
        <v>143</v>
      </c>
      <c r="AU340" s="19" t="s">
        <v>85</v>
      </c>
    </row>
    <row r="341" s="15" customFormat="1">
      <c r="A341" s="15"/>
      <c r="B341" s="247"/>
      <c r="C341" s="248"/>
      <c r="D341" s="226" t="s">
        <v>145</v>
      </c>
      <c r="E341" s="249" t="s">
        <v>19</v>
      </c>
      <c r="F341" s="250" t="s">
        <v>442</v>
      </c>
      <c r="G341" s="248"/>
      <c r="H341" s="249" t="s">
        <v>19</v>
      </c>
      <c r="I341" s="251"/>
      <c r="J341" s="248"/>
      <c r="K341" s="248"/>
      <c r="L341" s="252"/>
      <c r="M341" s="253"/>
      <c r="N341" s="254"/>
      <c r="O341" s="254"/>
      <c r="P341" s="254"/>
      <c r="Q341" s="254"/>
      <c r="R341" s="254"/>
      <c r="S341" s="254"/>
      <c r="T341" s="255"/>
      <c r="U341" s="15"/>
      <c r="V341" s="15"/>
      <c r="W341" s="15"/>
      <c r="X341" s="15"/>
      <c r="Y341" s="15"/>
      <c r="Z341" s="15"/>
      <c r="AA341" s="15"/>
      <c r="AB341" s="15"/>
      <c r="AC341" s="15"/>
      <c r="AD341" s="15"/>
      <c r="AE341" s="15"/>
      <c r="AT341" s="256" t="s">
        <v>145</v>
      </c>
      <c r="AU341" s="256" t="s">
        <v>85</v>
      </c>
      <c r="AV341" s="15" t="s">
        <v>83</v>
      </c>
      <c r="AW341" s="15" t="s">
        <v>37</v>
      </c>
      <c r="AX341" s="15" t="s">
        <v>75</v>
      </c>
      <c r="AY341" s="256" t="s">
        <v>134</v>
      </c>
    </row>
    <row r="342" s="13" customFormat="1">
      <c r="A342" s="13"/>
      <c r="B342" s="224"/>
      <c r="C342" s="225"/>
      <c r="D342" s="226" t="s">
        <v>145</v>
      </c>
      <c r="E342" s="227" t="s">
        <v>19</v>
      </c>
      <c r="F342" s="228" t="s">
        <v>487</v>
      </c>
      <c r="G342" s="225"/>
      <c r="H342" s="229">
        <v>1.974</v>
      </c>
      <c r="I342" s="230"/>
      <c r="J342" s="225"/>
      <c r="K342" s="225"/>
      <c r="L342" s="231"/>
      <c r="M342" s="232"/>
      <c r="N342" s="233"/>
      <c r="O342" s="233"/>
      <c r="P342" s="233"/>
      <c r="Q342" s="233"/>
      <c r="R342" s="233"/>
      <c r="S342" s="233"/>
      <c r="T342" s="234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35" t="s">
        <v>145</v>
      </c>
      <c r="AU342" s="235" t="s">
        <v>85</v>
      </c>
      <c r="AV342" s="13" t="s">
        <v>85</v>
      </c>
      <c r="AW342" s="13" t="s">
        <v>37</v>
      </c>
      <c r="AX342" s="13" t="s">
        <v>83</v>
      </c>
      <c r="AY342" s="235" t="s">
        <v>134</v>
      </c>
    </row>
    <row r="343" s="2" customFormat="1" ht="16.5" customHeight="1">
      <c r="A343" s="40"/>
      <c r="B343" s="41"/>
      <c r="C343" s="206" t="s">
        <v>488</v>
      </c>
      <c r="D343" s="206" t="s">
        <v>136</v>
      </c>
      <c r="E343" s="207" t="s">
        <v>489</v>
      </c>
      <c r="F343" s="208" t="s">
        <v>490</v>
      </c>
      <c r="G343" s="209" t="s">
        <v>139</v>
      </c>
      <c r="H343" s="210">
        <v>31.02</v>
      </c>
      <c r="I343" s="211"/>
      <c r="J343" s="212">
        <f>ROUND(I343*H343,2)</f>
        <v>0</v>
      </c>
      <c r="K343" s="208" t="s">
        <v>140</v>
      </c>
      <c r="L343" s="46"/>
      <c r="M343" s="213" t="s">
        <v>19</v>
      </c>
      <c r="N343" s="214" t="s">
        <v>46</v>
      </c>
      <c r="O343" s="86"/>
      <c r="P343" s="215">
        <f>O343*H343</f>
        <v>0</v>
      </c>
      <c r="Q343" s="215">
        <v>0.010874932</v>
      </c>
      <c r="R343" s="215">
        <f>Q343*H343</f>
        <v>0.33734039063999999</v>
      </c>
      <c r="S343" s="215">
        <v>0</v>
      </c>
      <c r="T343" s="216">
        <f>S343*H343</f>
        <v>0</v>
      </c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R343" s="217" t="s">
        <v>141</v>
      </c>
      <c r="AT343" s="217" t="s">
        <v>136</v>
      </c>
      <c r="AU343" s="217" t="s">
        <v>85</v>
      </c>
      <c r="AY343" s="19" t="s">
        <v>134</v>
      </c>
      <c r="BE343" s="218">
        <f>IF(N343="základní",J343,0)</f>
        <v>0</v>
      </c>
      <c r="BF343" s="218">
        <f>IF(N343="snížená",J343,0)</f>
        <v>0</v>
      </c>
      <c r="BG343" s="218">
        <f>IF(N343="zákl. přenesená",J343,0)</f>
        <v>0</v>
      </c>
      <c r="BH343" s="218">
        <f>IF(N343="sníž. přenesená",J343,0)</f>
        <v>0</v>
      </c>
      <c r="BI343" s="218">
        <f>IF(N343="nulová",J343,0)</f>
        <v>0</v>
      </c>
      <c r="BJ343" s="19" t="s">
        <v>83</v>
      </c>
      <c r="BK343" s="218">
        <f>ROUND(I343*H343,2)</f>
        <v>0</v>
      </c>
      <c r="BL343" s="19" t="s">
        <v>141</v>
      </c>
      <c r="BM343" s="217" t="s">
        <v>491</v>
      </c>
    </row>
    <row r="344" s="2" customFormat="1">
      <c r="A344" s="40"/>
      <c r="B344" s="41"/>
      <c r="C344" s="42"/>
      <c r="D344" s="219" t="s">
        <v>143</v>
      </c>
      <c r="E344" s="42"/>
      <c r="F344" s="220" t="s">
        <v>492</v>
      </c>
      <c r="G344" s="42"/>
      <c r="H344" s="42"/>
      <c r="I344" s="221"/>
      <c r="J344" s="42"/>
      <c r="K344" s="42"/>
      <c r="L344" s="46"/>
      <c r="M344" s="222"/>
      <c r="N344" s="223"/>
      <c r="O344" s="86"/>
      <c r="P344" s="86"/>
      <c r="Q344" s="86"/>
      <c r="R344" s="86"/>
      <c r="S344" s="86"/>
      <c r="T344" s="87"/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T344" s="19" t="s">
        <v>143</v>
      </c>
      <c r="AU344" s="19" t="s">
        <v>85</v>
      </c>
    </row>
    <row r="345" s="13" customFormat="1">
      <c r="A345" s="13"/>
      <c r="B345" s="224"/>
      <c r="C345" s="225"/>
      <c r="D345" s="226" t="s">
        <v>145</v>
      </c>
      <c r="E345" s="227" t="s">
        <v>19</v>
      </c>
      <c r="F345" s="228" t="s">
        <v>493</v>
      </c>
      <c r="G345" s="225"/>
      <c r="H345" s="229">
        <v>31.02</v>
      </c>
      <c r="I345" s="230"/>
      <c r="J345" s="225"/>
      <c r="K345" s="225"/>
      <c r="L345" s="231"/>
      <c r="M345" s="232"/>
      <c r="N345" s="233"/>
      <c r="O345" s="233"/>
      <c r="P345" s="233"/>
      <c r="Q345" s="233"/>
      <c r="R345" s="233"/>
      <c r="S345" s="233"/>
      <c r="T345" s="234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35" t="s">
        <v>145</v>
      </c>
      <c r="AU345" s="235" t="s">
        <v>85</v>
      </c>
      <c r="AV345" s="13" t="s">
        <v>85</v>
      </c>
      <c r="AW345" s="13" t="s">
        <v>37</v>
      </c>
      <c r="AX345" s="13" t="s">
        <v>75</v>
      </c>
      <c r="AY345" s="235" t="s">
        <v>134</v>
      </c>
    </row>
    <row r="346" s="14" customFormat="1">
      <c r="A346" s="14"/>
      <c r="B346" s="236"/>
      <c r="C346" s="237"/>
      <c r="D346" s="226" t="s">
        <v>145</v>
      </c>
      <c r="E346" s="238" t="s">
        <v>19</v>
      </c>
      <c r="F346" s="239" t="s">
        <v>147</v>
      </c>
      <c r="G346" s="237"/>
      <c r="H346" s="240">
        <v>31.02</v>
      </c>
      <c r="I346" s="241"/>
      <c r="J346" s="237"/>
      <c r="K346" s="237"/>
      <c r="L346" s="242"/>
      <c r="M346" s="243"/>
      <c r="N346" s="244"/>
      <c r="O346" s="244"/>
      <c r="P346" s="244"/>
      <c r="Q346" s="244"/>
      <c r="R346" s="244"/>
      <c r="S346" s="244"/>
      <c r="T346" s="245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46" t="s">
        <v>145</v>
      </c>
      <c r="AU346" s="246" t="s">
        <v>85</v>
      </c>
      <c r="AV346" s="14" t="s">
        <v>141</v>
      </c>
      <c r="AW346" s="14" t="s">
        <v>37</v>
      </c>
      <c r="AX346" s="14" t="s">
        <v>83</v>
      </c>
      <c r="AY346" s="246" t="s">
        <v>134</v>
      </c>
    </row>
    <row r="347" s="2" customFormat="1" ht="16.5" customHeight="1">
      <c r="A347" s="40"/>
      <c r="B347" s="41"/>
      <c r="C347" s="206" t="s">
        <v>494</v>
      </c>
      <c r="D347" s="206" t="s">
        <v>136</v>
      </c>
      <c r="E347" s="207" t="s">
        <v>495</v>
      </c>
      <c r="F347" s="208" t="s">
        <v>496</v>
      </c>
      <c r="G347" s="209" t="s">
        <v>139</v>
      </c>
      <c r="H347" s="210">
        <v>31.02</v>
      </c>
      <c r="I347" s="211"/>
      <c r="J347" s="212">
        <f>ROUND(I347*H347,2)</f>
        <v>0</v>
      </c>
      <c r="K347" s="208" t="s">
        <v>140</v>
      </c>
      <c r="L347" s="46"/>
      <c r="M347" s="213" t="s">
        <v>19</v>
      </c>
      <c r="N347" s="214" t="s">
        <v>46</v>
      </c>
      <c r="O347" s="86"/>
      <c r="P347" s="215">
        <f>O347*H347</f>
        <v>0</v>
      </c>
      <c r="Q347" s="215">
        <v>0</v>
      </c>
      <c r="R347" s="215">
        <f>Q347*H347</f>
        <v>0</v>
      </c>
      <c r="S347" s="215">
        <v>0</v>
      </c>
      <c r="T347" s="216">
        <f>S347*H347</f>
        <v>0</v>
      </c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R347" s="217" t="s">
        <v>141</v>
      </c>
      <c r="AT347" s="217" t="s">
        <v>136</v>
      </c>
      <c r="AU347" s="217" t="s">
        <v>85</v>
      </c>
      <c r="AY347" s="19" t="s">
        <v>134</v>
      </c>
      <c r="BE347" s="218">
        <f>IF(N347="základní",J347,0)</f>
        <v>0</v>
      </c>
      <c r="BF347" s="218">
        <f>IF(N347="snížená",J347,0)</f>
        <v>0</v>
      </c>
      <c r="BG347" s="218">
        <f>IF(N347="zákl. přenesená",J347,0)</f>
        <v>0</v>
      </c>
      <c r="BH347" s="218">
        <f>IF(N347="sníž. přenesená",J347,0)</f>
        <v>0</v>
      </c>
      <c r="BI347" s="218">
        <f>IF(N347="nulová",J347,0)</f>
        <v>0</v>
      </c>
      <c r="BJ347" s="19" t="s">
        <v>83</v>
      </c>
      <c r="BK347" s="218">
        <f>ROUND(I347*H347,2)</f>
        <v>0</v>
      </c>
      <c r="BL347" s="19" t="s">
        <v>141</v>
      </c>
      <c r="BM347" s="217" t="s">
        <v>497</v>
      </c>
    </row>
    <row r="348" s="2" customFormat="1">
      <c r="A348" s="40"/>
      <c r="B348" s="41"/>
      <c r="C348" s="42"/>
      <c r="D348" s="219" t="s">
        <v>143</v>
      </c>
      <c r="E348" s="42"/>
      <c r="F348" s="220" t="s">
        <v>498</v>
      </c>
      <c r="G348" s="42"/>
      <c r="H348" s="42"/>
      <c r="I348" s="221"/>
      <c r="J348" s="42"/>
      <c r="K348" s="42"/>
      <c r="L348" s="46"/>
      <c r="M348" s="222"/>
      <c r="N348" s="223"/>
      <c r="O348" s="86"/>
      <c r="P348" s="86"/>
      <c r="Q348" s="86"/>
      <c r="R348" s="86"/>
      <c r="S348" s="86"/>
      <c r="T348" s="87"/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T348" s="19" t="s">
        <v>143</v>
      </c>
      <c r="AU348" s="19" t="s">
        <v>85</v>
      </c>
    </row>
    <row r="349" s="2" customFormat="1" ht="16.5" customHeight="1">
      <c r="A349" s="40"/>
      <c r="B349" s="41"/>
      <c r="C349" s="206" t="s">
        <v>499</v>
      </c>
      <c r="D349" s="206" t="s">
        <v>136</v>
      </c>
      <c r="E349" s="207" t="s">
        <v>500</v>
      </c>
      <c r="F349" s="208" t="s">
        <v>501</v>
      </c>
      <c r="G349" s="209" t="s">
        <v>139</v>
      </c>
      <c r="H349" s="210">
        <v>22.866</v>
      </c>
      <c r="I349" s="211"/>
      <c r="J349" s="212">
        <f>ROUND(I349*H349,2)</f>
        <v>0</v>
      </c>
      <c r="K349" s="208" t="s">
        <v>140</v>
      </c>
      <c r="L349" s="46"/>
      <c r="M349" s="213" t="s">
        <v>19</v>
      </c>
      <c r="N349" s="214" t="s">
        <v>46</v>
      </c>
      <c r="O349" s="86"/>
      <c r="P349" s="215">
        <f>O349*H349</f>
        <v>0</v>
      </c>
      <c r="Q349" s="215">
        <v>0</v>
      </c>
      <c r="R349" s="215">
        <f>Q349*H349</f>
        <v>0</v>
      </c>
      <c r="S349" s="215">
        <v>0</v>
      </c>
      <c r="T349" s="216">
        <f>S349*H349</f>
        <v>0</v>
      </c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R349" s="217" t="s">
        <v>141</v>
      </c>
      <c r="AT349" s="217" t="s">
        <v>136</v>
      </c>
      <c r="AU349" s="217" t="s">
        <v>85</v>
      </c>
      <c r="AY349" s="19" t="s">
        <v>134</v>
      </c>
      <c r="BE349" s="218">
        <f>IF(N349="základní",J349,0)</f>
        <v>0</v>
      </c>
      <c r="BF349" s="218">
        <f>IF(N349="snížená",J349,0)</f>
        <v>0</v>
      </c>
      <c r="BG349" s="218">
        <f>IF(N349="zákl. přenesená",J349,0)</f>
        <v>0</v>
      </c>
      <c r="BH349" s="218">
        <f>IF(N349="sníž. přenesená",J349,0)</f>
        <v>0</v>
      </c>
      <c r="BI349" s="218">
        <f>IF(N349="nulová",J349,0)</f>
        <v>0</v>
      </c>
      <c r="BJ349" s="19" t="s">
        <v>83</v>
      </c>
      <c r="BK349" s="218">
        <f>ROUND(I349*H349,2)</f>
        <v>0</v>
      </c>
      <c r="BL349" s="19" t="s">
        <v>141</v>
      </c>
      <c r="BM349" s="217" t="s">
        <v>502</v>
      </c>
    </row>
    <row r="350" s="2" customFormat="1">
      <c r="A350" s="40"/>
      <c r="B350" s="41"/>
      <c r="C350" s="42"/>
      <c r="D350" s="219" t="s">
        <v>143</v>
      </c>
      <c r="E350" s="42"/>
      <c r="F350" s="220" t="s">
        <v>503</v>
      </c>
      <c r="G350" s="42"/>
      <c r="H350" s="42"/>
      <c r="I350" s="221"/>
      <c r="J350" s="42"/>
      <c r="K350" s="42"/>
      <c r="L350" s="46"/>
      <c r="M350" s="222"/>
      <c r="N350" s="223"/>
      <c r="O350" s="86"/>
      <c r="P350" s="86"/>
      <c r="Q350" s="86"/>
      <c r="R350" s="86"/>
      <c r="S350" s="86"/>
      <c r="T350" s="87"/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T350" s="19" t="s">
        <v>143</v>
      </c>
      <c r="AU350" s="19" t="s">
        <v>85</v>
      </c>
    </row>
    <row r="351" s="15" customFormat="1">
      <c r="A351" s="15"/>
      <c r="B351" s="247"/>
      <c r="C351" s="248"/>
      <c r="D351" s="226" t="s">
        <v>145</v>
      </c>
      <c r="E351" s="249" t="s">
        <v>19</v>
      </c>
      <c r="F351" s="250" t="s">
        <v>504</v>
      </c>
      <c r="G351" s="248"/>
      <c r="H351" s="249" t="s">
        <v>19</v>
      </c>
      <c r="I351" s="251"/>
      <c r="J351" s="248"/>
      <c r="K351" s="248"/>
      <c r="L351" s="252"/>
      <c r="M351" s="253"/>
      <c r="N351" s="254"/>
      <c r="O351" s="254"/>
      <c r="P351" s="254"/>
      <c r="Q351" s="254"/>
      <c r="R351" s="254"/>
      <c r="S351" s="254"/>
      <c r="T351" s="255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56" t="s">
        <v>145</v>
      </c>
      <c r="AU351" s="256" t="s">
        <v>85</v>
      </c>
      <c r="AV351" s="15" t="s">
        <v>83</v>
      </c>
      <c r="AW351" s="15" t="s">
        <v>37</v>
      </c>
      <c r="AX351" s="15" t="s">
        <v>75</v>
      </c>
      <c r="AY351" s="256" t="s">
        <v>134</v>
      </c>
    </row>
    <row r="352" s="13" customFormat="1">
      <c r="A352" s="13"/>
      <c r="B352" s="224"/>
      <c r="C352" s="225"/>
      <c r="D352" s="226" t="s">
        <v>145</v>
      </c>
      <c r="E352" s="227" t="s">
        <v>19</v>
      </c>
      <c r="F352" s="228" t="s">
        <v>505</v>
      </c>
      <c r="G352" s="225"/>
      <c r="H352" s="229">
        <v>22.866</v>
      </c>
      <c r="I352" s="230"/>
      <c r="J352" s="225"/>
      <c r="K352" s="225"/>
      <c r="L352" s="231"/>
      <c r="M352" s="232"/>
      <c r="N352" s="233"/>
      <c r="O352" s="233"/>
      <c r="P352" s="233"/>
      <c r="Q352" s="233"/>
      <c r="R352" s="233"/>
      <c r="S352" s="233"/>
      <c r="T352" s="234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35" t="s">
        <v>145</v>
      </c>
      <c r="AU352" s="235" t="s">
        <v>85</v>
      </c>
      <c r="AV352" s="13" t="s">
        <v>85</v>
      </c>
      <c r="AW352" s="13" t="s">
        <v>37</v>
      </c>
      <c r="AX352" s="13" t="s">
        <v>83</v>
      </c>
      <c r="AY352" s="235" t="s">
        <v>134</v>
      </c>
    </row>
    <row r="353" s="2" customFormat="1" ht="16.5" customHeight="1">
      <c r="A353" s="40"/>
      <c r="B353" s="41"/>
      <c r="C353" s="206" t="s">
        <v>506</v>
      </c>
      <c r="D353" s="206" t="s">
        <v>136</v>
      </c>
      <c r="E353" s="207" t="s">
        <v>507</v>
      </c>
      <c r="F353" s="208" t="s">
        <v>508</v>
      </c>
      <c r="G353" s="209" t="s">
        <v>139</v>
      </c>
      <c r="H353" s="210">
        <v>0.47999999999999998</v>
      </c>
      <c r="I353" s="211"/>
      <c r="J353" s="212">
        <f>ROUND(I353*H353,2)</f>
        <v>0</v>
      </c>
      <c r="K353" s="208" t="s">
        <v>140</v>
      </c>
      <c r="L353" s="46"/>
      <c r="M353" s="213" t="s">
        <v>19</v>
      </c>
      <c r="N353" s="214" t="s">
        <v>46</v>
      </c>
      <c r="O353" s="86"/>
      <c r="P353" s="215">
        <f>O353*H353</f>
        <v>0</v>
      </c>
      <c r="Q353" s="215">
        <v>0.02102</v>
      </c>
      <c r="R353" s="215">
        <f>Q353*H353</f>
        <v>0.010089600000000001</v>
      </c>
      <c r="S353" s="215">
        <v>0</v>
      </c>
      <c r="T353" s="216">
        <f>S353*H353</f>
        <v>0</v>
      </c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R353" s="217" t="s">
        <v>141</v>
      </c>
      <c r="AT353" s="217" t="s">
        <v>136</v>
      </c>
      <c r="AU353" s="217" t="s">
        <v>85</v>
      </c>
      <c r="AY353" s="19" t="s">
        <v>134</v>
      </c>
      <c r="BE353" s="218">
        <f>IF(N353="základní",J353,0)</f>
        <v>0</v>
      </c>
      <c r="BF353" s="218">
        <f>IF(N353="snížená",J353,0)</f>
        <v>0</v>
      </c>
      <c r="BG353" s="218">
        <f>IF(N353="zákl. přenesená",J353,0)</f>
        <v>0</v>
      </c>
      <c r="BH353" s="218">
        <f>IF(N353="sníž. přenesená",J353,0)</f>
        <v>0</v>
      </c>
      <c r="BI353" s="218">
        <f>IF(N353="nulová",J353,0)</f>
        <v>0</v>
      </c>
      <c r="BJ353" s="19" t="s">
        <v>83</v>
      </c>
      <c r="BK353" s="218">
        <f>ROUND(I353*H353,2)</f>
        <v>0</v>
      </c>
      <c r="BL353" s="19" t="s">
        <v>141</v>
      </c>
      <c r="BM353" s="217" t="s">
        <v>509</v>
      </c>
    </row>
    <row r="354" s="2" customFormat="1">
      <c r="A354" s="40"/>
      <c r="B354" s="41"/>
      <c r="C354" s="42"/>
      <c r="D354" s="219" t="s">
        <v>143</v>
      </c>
      <c r="E354" s="42"/>
      <c r="F354" s="220" t="s">
        <v>510</v>
      </c>
      <c r="G354" s="42"/>
      <c r="H354" s="42"/>
      <c r="I354" s="221"/>
      <c r="J354" s="42"/>
      <c r="K354" s="42"/>
      <c r="L354" s="46"/>
      <c r="M354" s="222"/>
      <c r="N354" s="223"/>
      <c r="O354" s="86"/>
      <c r="P354" s="86"/>
      <c r="Q354" s="86"/>
      <c r="R354" s="86"/>
      <c r="S354" s="86"/>
      <c r="T354" s="87"/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T354" s="19" t="s">
        <v>143</v>
      </c>
      <c r="AU354" s="19" t="s">
        <v>85</v>
      </c>
    </row>
    <row r="355" s="15" customFormat="1">
      <c r="A355" s="15"/>
      <c r="B355" s="247"/>
      <c r="C355" s="248"/>
      <c r="D355" s="226" t="s">
        <v>145</v>
      </c>
      <c r="E355" s="249" t="s">
        <v>19</v>
      </c>
      <c r="F355" s="250" t="s">
        <v>511</v>
      </c>
      <c r="G355" s="248"/>
      <c r="H355" s="249" t="s">
        <v>19</v>
      </c>
      <c r="I355" s="251"/>
      <c r="J355" s="248"/>
      <c r="K355" s="248"/>
      <c r="L355" s="252"/>
      <c r="M355" s="253"/>
      <c r="N355" s="254"/>
      <c r="O355" s="254"/>
      <c r="P355" s="254"/>
      <c r="Q355" s="254"/>
      <c r="R355" s="254"/>
      <c r="S355" s="254"/>
      <c r="T355" s="255"/>
      <c r="U355" s="15"/>
      <c r="V355" s="15"/>
      <c r="W355" s="15"/>
      <c r="X355" s="15"/>
      <c r="Y355" s="15"/>
      <c r="Z355" s="15"/>
      <c r="AA355" s="15"/>
      <c r="AB355" s="15"/>
      <c r="AC355" s="15"/>
      <c r="AD355" s="15"/>
      <c r="AE355" s="15"/>
      <c r="AT355" s="256" t="s">
        <v>145</v>
      </c>
      <c r="AU355" s="256" t="s">
        <v>85</v>
      </c>
      <c r="AV355" s="15" t="s">
        <v>83</v>
      </c>
      <c r="AW355" s="15" t="s">
        <v>37</v>
      </c>
      <c r="AX355" s="15" t="s">
        <v>75</v>
      </c>
      <c r="AY355" s="256" t="s">
        <v>134</v>
      </c>
    </row>
    <row r="356" s="13" customFormat="1">
      <c r="A356" s="13"/>
      <c r="B356" s="224"/>
      <c r="C356" s="225"/>
      <c r="D356" s="226" t="s">
        <v>145</v>
      </c>
      <c r="E356" s="227" t="s">
        <v>19</v>
      </c>
      <c r="F356" s="228" t="s">
        <v>512</v>
      </c>
      <c r="G356" s="225"/>
      <c r="H356" s="229">
        <v>0.47999999999999998</v>
      </c>
      <c r="I356" s="230"/>
      <c r="J356" s="225"/>
      <c r="K356" s="225"/>
      <c r="L356" s="231"/>
      <c r="M356" s="232"/>
      <c r="N356" s="233"/>
      <c r="O356" s="233"/>
      <c r="P356" s="233"/>
      <c r="Q356" s="233"/>
      <c r="R356" s="233"/>
      <c r="S356" s="233"/>
      <c r="T356" s="234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35" t="s">
        <v>145</v>
      </c>
      <c r="AU356" s="235" t="s">
        <v>85</v>
      </c>
      <c r="AV356" s="13" t="s">
        <v>85</v>
      </c>
      <c r="AW356" s="13" t="s">
        <v>37</v>
      </c>
      <c r="AX356" s="13" t="s">
        <v>75</v>
      </c>
      <c r="AY356" s="235" t="s">
        <v>134</v>
      </c>
    </row>
    <row r="357" s="14" customFormat="1">
      <c r="A357" s="14"/>
      <c r="B357" s="236"/>
      <c r="C357" s="237"/>
      <c r="D357" s="226" t="s">
        <v>145</v>
      </c>
      <c r="E357" s="238" t="s">
        <v>19</v>
      </c>
      <c r="F357" s="239" t="s">
        <v>147</v>
      </c>
      <c r="G357" s="237"/>
      <c r="H357" s="240">
        <v>0.47999999999999998</v>
      </c>
      <c r="I357" s="241"/>
      <c r="J357" s="237"/>
      <c r="K357" s="237"/>
      <c r="L357" s="242"/>
      <c r="M357" s="243"/>
      <c r="N357" s="244"/>
      <c r="O357" s="244"/>
      <c r="P357" s="244"/>
      <c r="Q357" s="244"/>
      <c r="R357" s="244"/>
      <c r="S357" s="244"/>
      <c r="T357" s="245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46" t="s">
        <v>145</v>
      </c>
      <c r="AU357" s="246" t="s">
        <v>85</v>
      </c>
      <c r="AV357" s="14" t="s">
        <v>141</v>
      </c>
      <c r="AW357" s="14" t="s">
        <v>37</v>
      </c>
      <c r="AX357" s="14" t="s">
        <v>83</v>
      </c>
      <c r="AY357" s="246" t="s">
        <v>134</v>
      </c>
    </row>
    <row r="358" s="2" customFormat="1" ht="16.5" customHeight="1">
      <c r="A358" s="40"/>
      <c r="B358" s="41"/>
      <c r="C358" s="206" t="s">
        <v>513</v>
      </c>
      <c r="D358" s="206" t="s">
        <v>136</v>
      </c>
      <c r="E358" s="207" t="s">
        <v>514</v>
      </c>
      <c r="F358" s="208" t="s">
        <v>515</v>
      </c>
      <c r="G358" s="209" t="s">
        <v>139</v>
      </c>
      <c r="H358" s="210">
        <v>0.47999999999999998</v>
      </c>
      <c r="I358" s="211"/>
      <c r="J358" s="212">
        <f>ROUND(I358*H358,2)</f>
        <v>0</v>
      </c>
      <c r="K358" s="208" t="s">
        <v>140</v>
      </c>
      <c r="L358" s="46"/>
      <c r="M358" s="213" t="s">
        <v>19</v>
      </c>
      <c r="N358" s="214" t="s">
        <v>46</v>
      </c>
      <c r="O358" s="86"/>
      <c r="P358" s="215">
        <f>O358*H358</f>
        <v>0</v>
      </c>
      <c r="Q358" s="215">
        <v>0.02102</v>
      </c>
      <c r="R358" s="215">
        <f>Q358*H358</f>
        <v>0.010089600000000001</v>
      </c>
      <c r="S358" s="215">
        <v>0</v>
      </c>
      <c r="T358" s="216">
        <f>S358*H358</f>
        <v>0</v>
      </c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R358" s="217" t="s">
        <v>141</v>
      </c>
      <c r="AT358" s="217" t="s">
        <v>136</v>
      </c>
      <c r="AU358" s="217" t="s">
        <v>85</v>
      </c>
      <c r="AY358" s="19" t="s">
        <v>134</v>
      </c>
      <c r="BE358" s="218">
        <f>IF(N358="základní",J358,0)</f>
        <v>0</v>
      </c>
      <c r="BF358" s="218">
        <f>IF(N358="snížená",J358,0)</f>
        <v>0</v>
      </c>
      <c r="BG358" s="218">
        <f>IF(N358="zákl. přenesená",J358,0)</f>
        <v>0</v>
      </c>
      <c r="BH358" s="218">
        <f>IF(N358="sníž. přenesená",J358,0)</f>
        <v>0</v>
      </c>
      <c r="BI358" s="218">
        <f>IF(N358="nulová",J358,0)</f>
        <v>0</v>
      </c>
      <c r="BJ358" s="19" t="s">
        <v>83</v>
      </c>
      <c r="BK358" s="218">
        <f>ROUND(I358*H358,2)</f>
        <v>0</v>
      </c>
      <c r="BL358" s="19" t="s">
        <v>141</v>
      </c>
      <c r="BM358" s="217" t="s">
        <v>516</v>
      </c>
    </row>
    <row r="359" s="2" customFormat="1">
      <c r="A359" s="40"/>
      <c r="B359" s="41"/>
      <c r="C359" s="42"/>
      <c r="D359" s="219" t="s">
        <v>143</v>
      </c>
      <c r="E359" s="42"/>
      <c r="F359" s="220" t="s">
        <v>517</v>
      </c>
      <c r="G359" s="42"/>
      <c r="H359" s="42"/>
      <c r="I359" s="221"/>
      <c r="J359" s="42"/>
      <c r="K359" s="42"/>
      <c r="L359" s="46"/>
      <c r="M359" s="222"/>
      <c r="N359" s="223"/>
      <c r="O359" s="86"/>
      <c r="P359" s="86"/>
      <c r="Q359" s="86"/>
      <c r="R359" s="86"/>
      <c r="S359" s="86"/>
      <c r="T359" s="87"/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T359" s="19" t="s">
        <v>143</v>
      </c>
      <c r="AU359" s="19" t="s">
        <v>85</v>
      </c>
    </row>
    <row r="360" s="13" customFormat="1">
      <c r="A360" s="13"/>
      <c r="B360" s="224"/>
      <c r="C360" s="225"/>
      <c r="D360" s="226" t="s">
        <v>145</v>
      </c>
      <c r="E360" s="227" t="s">
        <v>19</v>
      </c>
      <c r="F360" s="228" t="s">
        <v>518</v>
      </c>
      <c r="G360" s="225"/>
      <c r="H360" s="229">
        <v>0.47999999999999998</v>
      </c>
      <c r="I360" s="230"/>
      <c r="J360" s="225"/>
      <c r="K360" s="225"/>
      <c r="L360" s="231"/>
      <c r="M360" s="232"/>
      <c r="N360" s="233"/>
      <c r="O360" s="233"/>
      <c r="P360" s="233"/>
      <c r="Q360" s="233"/>
      <c r="R360" s="233"/>
      <c r="S360" s="233"/>
      <c r="T360" s="234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35" t="s">
        <v>145</v>
      </c>
      <c r="AU360" s="235" t="s">
        <v>85</v>
      </c>
      <c r="AV360" s="13" t="s">
        <v>85</v>
      </c>
      <c r="AW360" s="13" t="s">
        <v>37</v>
      </c>
      <c r="AX360" s="13" t="s">
        <v>83</v>
      </c>
      <c r="AY360" s="235" t="s">
        <v>134</v>
      </c>
    </row>
    <row r="361" s="2" customFormat="1" ht="16.5" customHeight="1">
      <c r="A361" s="40"/>
      <c r="B361" s="41"/>
      <c r="C361" s="206" t="s">
        <v>519</v>
      </c>
      <c r="D361" s="206" t="s">
        <v>136</v>
      </c>
      <c r="E361" s="207" t="s">
        <v>520</v>
      </c>
      <c r="F361" s="208" t="s">
        <v>521</v>
      </c>
      <c r="G361" s="209" t="s">
        <v>150</v>
      </c>
      <c r="H361" s="210">
        <v>4.2759999999999998</v>
      </c>
      <c r="I361" s="211"/>
      <c r="J361" s="212">
        <f>ROUND(I361*H361,2)</f>
        <v>0</v>
      </c>
      <c r="K361" s="208" t="s">
        <v>140</v>
      </c>
      <c r="L361" s="46"/>
      <c r="M361" s="213" t="s">
        <v>19</v>
      </c>
      <c r="N361" s="214" t="s">
        <v>46</v>
      </c>
      <c r="O361" s="86"/>
      <c r="P361" s="215">
        <f>O361*H361</f>
        <v>0</v>
      </c>
      <c r="Q361" s="215">
        <v>0</v>
      </c>
      <c r="R361" s="215">
        <f>Q361*H361</f>
        <v>0</v>
      </c>
      <c r="S361" s="215">
        <v>0</v>
      </c>
      <c r="T361" s="216">
        <f>S361*H361</f>
        <v>0</v>
      </c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R361" s="217" t="s">
        <v>141</v>
      </c>
      <c r="AT361" s="217" t="s">
        <v>136</v>
      </c>
      <c r="AU361" s="217" t="s">
        <v>85</v>
      </c>
      <c r="AY361" s="19" t="s">
        <v>134</v>
      </c>
      <c r="BE361" s="218">
        <f>IF(N361="základní",J361,0)</f>
        <v>0</v>
      </c>
      <c r="BF361" s="218">
        <f>IF(N361="snížená",J361,0)</f>
        <v>0</v>
      </c>
      <c r="BG361" s="218">
        <f>IF(N361="zákl. přenesená",J361,0)</f>
        <v>0</v>
      </c>
      <c r="BH361" s="218">
        <f>IF(N361="sníž. přenesená",J361,0)</f>
        <v>0</v>
      </c>
      <c r="BI361" s="218">
        <f>IF(N361="nulová",J361,0)</f>
        <v>0</v>
      </c>
      <c r="BJ361" s="19" t="s">
        <v>83</v>
      </c>
      <c r="BK361" s="218">
        <f>ROUND(I361*H361,2)</f>
        <v>0</v>
      </c>
      <c r="BL361" s="19" t="s">
        <v>141</v>
      </c>
      <c r="BM361" s="217" t="s">
        <v>522</v>
      </c>
    </row>
    <row r="362" s="2" customFormat="1">
      <c r="A362" s="40"/>
      <c r="B362" s="41"/>
      <c r="C362" s="42"/>
      <c r="D362" s="219" t="s">
        <v>143</v>
      </c>
      <c r="E362" s="42"/>
      <c r="F362" s="220" t="s">
        <v>523</v>
      </c>
      <c r="G362" s="42"/>
      <c r="H362" s="42"/>
      <c r="I362" s="221"/>
      <c r="J362" s="42"/>
      <c r="K362" s="42"/>
      <c r="L362" s="46"/>
      <c r="M362" s="222"/>
      <c r="N362" s="223"/>
      <c r="O362" s="86"/>
      <c r="P362" s="86"/>
      <c r="Q362" s="86"/>
      <c r="R362" s="86"/>
      <c r="S362" s="86"/>
      <c r="T362" s="87"/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T362" s="19" t="s">
        <v>143</v>
      </c>
      <c r="AU362" s="19" t="s">
        <v>85</v>
      </c>
    </row>
    <row r="363" s="15" customFormat="1">
      <c r="A363" s="15"/>
      <c r="B363" s="247"/>
      <c r="C363" s="248"/>
      <c r="D363" s="226" t="s">
        <v>145</v>
      </c>
      <c r="E363" s="249" t="s">
        <v>19</v>
      </c>
      <c r="F363" s="250" t="s">
        <v>524</v>
      </c>
      <c r="G363" s="248"/>
      <c r="H363" s="249" t="s">
        <v>19</v>
      </c>
      <c r="I363" s="251"/>
      <c r="J363" s="248"/>
      <c r="K363" s="248"/>
      <c r="L363" s="252"/>
      <c r="M363" s="253"/>
      <c r="N363" s="254"/>
      <c r="O363" s="254"/>
      <c r="P363" s="254"/>
      <c r="Q363" s="254"/>
      <c r="R363" s="254"/>
      <c r="S363" s="254"/>
      <c r="T363" s="255"/>
      <c r="U363" s="15"/>
      <c r="V363" s="15"/>
      <c r="W363" s="15"/>
      <c r="X363" s="15"/>
      <c r="Y363" s="15"/>
      <c r="Z363" s="15"/>
      <c r="AA363" s="15"/>
      <c r="AB363" s="15"/>
      <c r="AC363" s="15"/>
      <c r="AD363" s="15"/>
      <c r="AE363" s="15"/>
      <c r="AT363" s="256" t="s">
        <v>145</v>
      </c>
      <c r="AU363" s="256" t="s">
        <v>85</v>
      </c>
      <c r="AV363" s="15" t="s">
        <v>83</v>
      </c>
      <c r="AW363" s="15" t="s">
        <v>37</v>
      </c>
      <c r="AX363" s="15" t="s">
        <v>75</v>
      </c>
      <c r="AY363" s="256" t="s">
        <v>134</v>
      </c>
    </row>
    <row r="364" s="13" customFormat="1">
      <c r="A364" s="13"/>
      <c r="B364" s="224"/>
      <c r="C364" s="225"/>
      <c r="D364" s="226" t="s">
        <v>145</v>
      </c>
      <c r="E364" s="227" t="s">
        <v>19</v>
      </c>
      <c r="F364" s="228" t="s">
        <v>525</v>
      </c>
      <c r="G364" s="225"/>
      <c r="H364" s="229">
        <v>0.71299999999999997</v>
      </c>
      <c r="I364" s="230"/>
      <c r="J364" s="225"/>
      <c r="K364" s="225"/>
      <c r="L364" s="231"/>
      <c r="M364" s="232"/>
      <c r="N364" s="233"/>
      <c r="O364" s="233"/>
      <c r="P364" s="233"/>
      <c r="Q364" s="233"/>
      <c r="R364" s="233"/>
      <c r="S364" s="233"/>
      <c r="T364" s="234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35" t="s">
        <v>145</v>
      </c>
      <c r="AU364" s="235" t="s">
        <v>85</v>
      </c>
      <c r="AV364" s="13" t="s">
        <v>85</v>
      </c>
      <c r="AW364" s="13" t="s">
        <v>37</v>
      </c>
      <c r="AX364" s="13" t="s">
        <v>75</v>
      </c>
      <c r="AY364" s="235" t="s">
        <v>134</v>
      </c>
    </row>
    <row r="365" s="13" customFormat="1">
      <c r="A365" s="13"/>
      <c r="B365" s="224"/>
      <c r="C365" s="225"/>
      <c r="D365" s="226" t="s">
        <v>145</v>
      </c>
      <c r="E365" s="227" t="s">
        <v>19</v>
      </c>
      <c r="F365" s="228" t="s">
        <v>526</v>
      </c>
      <c r="G365" s="225"/>
      <c r="H365" s="229">
        <v>1.425</v>
      </c>
      <c r="I365" s="230"/>
      <c r="J365" s="225"/>
      <c r="K365" s="225"/>
      <c r="L365" s="231"/>
      <c r="M365" s="232"/>
      <c r="N365" s="233"/>
      <c r="O365" s="233"/>
      <c r="P365" s="233"/>
      <c r="Q365" s="233"/>
      <c r="R365" s="233"/>
      <c r="S365" s="233"/>
      <c r="T365" s="234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35" t="s">
        <v>145</v>
      </c>
      <c r="AU365" s="235" t="s">
        <v>85</v>
      </c>
      <c r="AV365" s="13" t="s">
        <v>85</v>
      </c>
      <c r="AW365" s="13" t="s">
        <v>37</v>
      </c>
      <c r="AX365" s="13" t="s">
        <v>75</v>
      </c>
      <c r="AY365" s="235" t="s">
        <v>134</v>
      </c>
    </row>
    <row r="366" s="15" customFormat="1">
      <c r="A366" s="15"/>
      <c r="B366" s="247"/>
      <c r="C366" s="248"/>
      <c r="D366" s="226" t="s">
        <v>145</v>
      </c>
      <c r="E366" s="249" t="s">
        <v>19</v>
      </c>
      <c r="F366" s="250" t="s">
        <v>527</v>
      </c>
      <c r="G366" s="248"/>
      <c r="H366" s="249" t="s">
        <v>19</v>
      </c>
      <c r="I366" s="251"/>
      <c r="J366" s="248"/>
      <c r="K366" s="248"/>
      <c r="L366" s="252"/>
      <c r="M366" s="253"/>
      <c r="N366" s="254"/>
      <c r="O366" s="254"/>
      <c r="P366" s="254"/>
      <c r="Q366" s="254"/>
      <c r="R366" s="254"/>
      <c r="S366" s="254"/>
      <c r="T366" s="255"/>
      <c r="U366" s="15"/>
      <c r="V366" s="15"/>
      <c r="W366" s="15"/>
      <c r="X366" s="15"/>
      <c r="Y366" s="15"/>
      <c r="Z366" s="15"/>
      <c r="AA366" s="15"/>
      <c r="AB366" s="15"/>
      <c r="AC366" s="15"/>
      <c r="AD366" s="15"/>
      <c r="AE366" s="15"/>
      <c r="AT366" s="256" t="s">
        <v>145</v>
      </c>
      <c r="AU366" s="256" t="s">
        <v>85</v>
      </c>
      <c r="AV366" s="15" t="s">
        <v>83</v>
      </c>
      <c r="AW366" s="15" t="s">
        <v>37</v>
      </c>
      <c r="AX366" s="15" t="s">
        <v>75</v>
      </c>
      <c r="AY366" s="256" t="s">
        <v>134</v>
      </c>
    </row>
    <row r="367" s="13" customFormat="1">
      <c r="A367" s="13"/>
      <c r="B367" s="224"/>
      <c r="C367" s="225"/>
      <c r="D367" s="226" t="s">
        <v>145</v>
      </c>
      <c r="E367" s="227" t="s">
        <v>19</v>
      </c>
      <c r="F367" s="228" t="s">
        <v>525</v>
      </c>
      <c r="G367" s="225"/>
      <c r="H367" s="229">
        <v>0.71299999999999997</v>
      </c>
      <c r="I367" s="230"/>
      <c r="J367" s="225"/>
      <c r="K367" s="225"/>
      <c r="L367" s="231"/>
      <c r="M367" s="232"/>
      <c r="N367" s="233"/>
      <c r="O367" s="233"/>
      <c r="P367" s="233"/>
      <c r="Q367" s="233"/>
      <c r="R367" s="233"/>
      <c r="S367" s="233"/>
      <c r="T367" s="234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35" t="s">
        <v>145</v>
      </c>
      <c r="AU367" s="235" t="s">
        <v>85</v>
      </c>
      <c r="AV367" s="13" t="s">
        <v>85</v>
      </c>
      <c r="AW367" s="13" t="s">
        <v>37</v>
      </c>
      <c r="AX367" s="13" t="s">
        <v>75</v>
      </c>
      <c r="AY367" s="235" t="s">
        <v>134</v>
      </c>
    </row>
    <row r="368" s="13" customFormat="1">
      <c r="A368" s="13"/>
      <c r="B368" s="224"/>
      <c r="C368" s="225"/>
      <c r="D368" s="226" t="s">
        <v>145</v>
      </c>
      <c r="E368" s="227" t="s">
        <v>19</v>
      </c>
      <c r="F368" s="228" t="s">
        <v>526</v>
      </c>
      <c r="G368" s="225"/>
      <c r="H368" s="229">
        <v>1.425</v>
      </c>
      <c r="I368" s="230"/>
      <c r="J368" s="225"/>
      <c r="K368" s="225"/>
      <c r="L368" s="231"/>
      <c r="M368" s="232"/>
      <c r="N368" s="233"/>
      <c r="O368" s="233"/>
      <c r="P368" s="233"/>
      <c r="Q368" s="233"/>
      <c r="R368" s="233"/>
      <c r="S368" s="233"/>
      <c r="T368" s="234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35" t="s">
        <v>145</v>
      </c>
      <c r="AU368" s="235" t="s">
        <v>85</v>
      </c>
      <c r="AV368" s="13" t="s">
        <v>85</v>
      </c>
      <c r="AW368" s="13" t="s">
        <v>37</v>
      </c>
      <c r="AX368" s="13" t="s">
        <v>75</v>
      </c>
      <c r="AY368" s="235" t="s">
        <v>134</v>
      </c>
    </row>
    <row r="369" s="14" customFormat="1">
      <c r="A369" s="14"/>
      <c r="B369" s="236"/>
      <c r="C369" s="237"/>
      <c r="D369" s="226" t="s">
        <v>145</v>
      </c>
      <c r="E369" s="238" t="s">
        <v>19</v>
      </c>
      <c r="F369" s="239" t="s">
        <v>147</v>
      </c>
      <c r="G369" s="237"/>
      <c r="H369" s="240">
        <v>4.2759999999999998</v>
      </c>
      <c r="I369" s="241"/>
      <c r="J369" s="237"/>
      <c r="K369" s="237"/>
      <c r="L369" s="242"/>
      <c r="M369" s="243"/>
      <c r="N369" s="244"/>
      <c r="O369" s="244"/>
      <c r="P369" s="244"/>
      <c r="Q369" s="244"/>
      <c r="R369" s="244"/>
      <c r="S369" s="244"/>
      <c r="T369" s="245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46" t="s">
        <v>145</v>
      </c>
      <c r="AU369" s="246" t="s">
        <v>85</v>
      </c>
      <c r="AV369" s="14" t="s">
        <v>141</v>
      </c>
      <c r="AW369" s="14" t="s">
        <v>37</v>
      </c>
      <c r="AX369" s="14" t="s">
        <v>83</v>
      </c>
      <c r="AY369" s="246" t="s">
        <v>134</v>
      </c>
    </row>
    <row r="370" s="2" customFormat="1" ht="24.15" customHeight="1">
      <c r="A370" s="40"/>
      <c r="B370" s="41"/>
      <c r="C370" s="206" t="s">
        <v>528</v>
      </c>
      <c r="D370" s="206" t="s">
        <v>136</v>
      </c>
      <c r="E370" s="207" t="s">
        <v>529</v>
      </c>
      <c r="F370" s="208" t="s">
        <v>530</v>
      </c>
      <c r="G370" s="209" t="s">
        <v>139</v>
      </c>
      <c r="H370" s="210">
        <v>4.2759999999999998</v>
      </c>
      <c r="I370" s="211"/>
      <c r="J370" s="212">
        <f>ROUND(I370*H370,2)</f>
        <v>0</v>
      </c>
      <c r="K370" s="208" t="s">
        <v>140</v>
      </c>
      <c r="L370" s="46"/>
      <c r="M370" s="213" t="s">
        <v>19</v>
      </c>
      <c r="N370" s="214" t="s">
        <v>46</v>
      </c>
      <c r="O370" s="86"/>
      <c r="P370" s="215">
        <f>O370*H370</f>
        <v>0</v>
      </c>
      <c r="Q370" s="215">
        <v>0.16192000000000001</v>
      </c>
      <c r="R370" s="215">
        <f>Q370*H370</f>
        <v>0.69236991999999997</v>
      </c>
      <c r="S370" s="215">
        <v>0</v>
      </c>
      <c r="T370" s="216">
        <f>S370*H370</f>
        <v>0</v>
      </c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R370" s="217" t="s">
        <v>141</v>
      </c>
      <c r="AT370" s="217" t="s">
        <v>136</v>
      </c>
      <c r="AU370" s="217" t="s">
        <v>85</v>
      </c>
      <c r="AY370" s="19" t="s">
        <v>134</v>
      </c>
      <c r="BE370" s="218">
        <f>IF(N370="základní",J370,0)</f>
        <v>0</v>
      </c>
      <c r="BF370" s="218">
        <f>IF(N370="snížená",J370,0)</f>
        <v>0</v>
      </c>
      <c r="BG370" s="218">
        <f>IF(N370="zákl. přenesená",J370,0)</f>
        <v>0</v>
      </c>
      <c r="BH370" s="218">
        <f>IF(N370="sníž. přenesená",J370,0)</f>
        <v>0</v>
      </c>
      <c r="BI370" s="218">
        <f>IF(N370="nulová",J370,0)</f>
        <v>0</v>
      </c>
      <c r="BJ370" s="19" t="s">
        <v>83</v>
      </c>
      <c r="BK370" s="218">
        <f>ROUND(I370*H370,2)</f>
        <v>0</v>
      </c>
      <c r="BL370" s="19" t="s">
        <v>141</v>
      </c>
      <c r="BM370" s="217" t="s">
        <v>531</v>
      </c>
    </row>
    <row r="371" s="2" customFormat="1">
      <c r="A371" s="40"/>
      <c r="B371" s="41"/>
      <c r="C371" s="42"/>
      <c r="D371" s="219" t="s">
        <v>143</v>
      </c>
      <c r="E371" s="42"/>
      <c r="F371" s="220" t="s">
        <v>532</v>
      </c>
      <c r="G371" s="42"/>
      <c r="H371" s="42"/>
      <c r="I371" s="221"/>
      <c r="J371" s="42"/>
      <c r="K371" s="42"/>
      <c r="L371" s="46"/>
      <c r="M371" s="222"/>
      <c r="N371" s="223"/>
      <c r="O371" s="86"/>
      <c r="P371" s="86"/>
      <c r="Q371" s="86"/>
      <c r="R371" s="86"/>
      <c r="S371" s="86"/>
      <c r="T371" s="87"/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T371" s="19" t="s">
        <v>143</v>
      </c>
      <c r="AU371" s="19" t="s">
        <v>85</v>
      </c>
    </row>
    <row r="372" s="15" customFormat="1">
      <c r="A372" s="15"/>
      <c r="B372" s="247"/>
      <c r="C372" s="248"/>
      <c r="D372" s="226" t="s">
        <v>145</v>
      </c>
      <c r="E372" s="249" t="s">
        <v>19</v>
      </c>
      <c r="F372" s="250" t="s">
        <v>524</v>
      </c>
      <c r="G372" s="248"/>
      <c r="H372" s="249" t="s">
        <v>19</v>
      </c>
      <c r="I372" s="251"/>
      <c r="J372" s="248"/>
      <c r="K372" s="248"/>
      <c r="L372" s="252"/>
      <c r="M372" s="253"/>
      <c r="N372" s="254"/>
      <c r="O372" s="254"/>
      <c r="P372" s="254"/>
      <c r="Q372" s="254"/>
      <c r="R372" s="254"/>
      <c r="S372" s="254"/>
      <c r="T372" s="255"/>
      <c r="U372" s="15"/>
      <c r="V372" s="15"/>
      <c r="W372" s="15"/>
      <c r="X372" s="15"/>
      <c r="Y372" s="15"/>
      <c r="Z372" s="15"/>
      <c r="AA372" s="15"/>
      <c r="AB372" s="15"/>
      <c r="AC372" s="15"/>
      <c r="AD372" s="15"/>
      <c r="AE372" s="15"/>
      <c r="AT372" s="256" t="s">
        <v>145</v>
      </c>
      <c r="AU372" s="256" t="s">
        <v>85</v>
      </c>
      <c r="AV372" s="15" t="s">
        <v>83</v>
      </c>
      <c r="AW372" s="15" t="s">
        <v>37</v>
      </c>
      <c r="AX372" s="15" t="s">
        <v>75</v>
      </c>
      <c r="AY372" s="256" t="s">
        <v>134</v>
      </c>
    </row>
    <row r="373" s="13" customFormat="1">
      <c r="A373" s="13"/>
      <c r="B373" s="224"/>
      <c r="C373" s="225"/>
      <c r="D373" s="226" t="s">
        <v>145</v>
      </c>
      <c r="E373" s="227" t="s">
        <v>19</v>
      </c>
      <c r="F373" s="228" t="s">
        <v>525</v>
      </c>
      <c r="G373" s="225"/>
      <c r="H373" s="229">
        <v>0.71299999999999997</v>
      </c>
      <c r="I373" s="230"/>
      <c r="J373" s="225"/>
      <c r="K373" s="225"/>
      <c r="L373" s="231"/>
      <c r="M373" s="232"/>
      <c r="N373" s="233"/>
      <c r="O373" s="233"/>
      <c r="P373" s="233"/>
      <c r="Q373" s="233"/>
      <c r="R373" s="233"/>
      <c r="S373" s="233"/>
      <c r="T373" s="234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35" t="s">
        <v>145</v>
      </c>
      <c r="AU373" s="235" t="s">
        <v>85</v>
      </c>
      <c r="AV373" s="13" t="s">
        <v>85</v>
      </c>
      <c r="AW373" s="13" t="s">
        <v>37</v>
      </c>
      <c r="AX373" s="13" t="s">
        <v>75</v>
      </c>
      <c r="AY373" s="235" t="s">
        <v>134</v>
      </c>
    </row>
    <row r="374" s="13" customFormat="1">
      <c r="A374" s="13"/>
      <c r="B374" s="224"/>
      <c r="C374" s="225"/>
      <c r="D374" s="226" t="s">
        <v>145</v>
      </c>
      <c r="E374" s="227" t="s">
        <v>19</v>
      </c>
      <c r="F374" s="228" t="s">
        <v>526</v>
      </c>
      <c r="G374" s="225"/>
      <c r="H374" s="229">
        <v>1.425</v>
      </c>
      <c r="I374" s="230"/>
      <c r="J374" s="225"/>
      <c r="K374" s="225"/>
      <c r="L374" s="231"/>
      <c r="M374" s="232"/>
      <c r="N374" s="233"/>
      <c r="O374" s="233"/>
      <c r="P374" s="233"/>
      <c r="Q374" s="233"/>
      <c r="R374" s="233"/>
      <c r="S374" s="233"/>
      <c r="T374" s="234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35" t="s">
        <v>145</v>
      </c>
      <c r="AU374" s="235" t="s">
        <v>85</v>
      </c>
      <c r="AV374" s="13" t="s">
        <v>85</v>
      </c>
      <c r="AW374" s="13" t="s">
        <v>37</v>
      </c>
      <c r="AX374" s="13" t="s">
        <v>75</v>
      </c>
      <c r="AY374" s="235" t="s">
        <v>134</v>
      </c>
    </row>
    <row r="375" s="15" customFormat="1">
      <c r="A375" s="15"/>
      <c r="B375" s="247"/>
      <c r="C375" s="248"/>
      <c r="D375" s="226" t="s">
        <v>145</v>
      </c>
      <c r="E375" s="249" t="s">
        <v>19</v>
      </c>
      <c r="F375" s="250" t="s">
        <v>527</v>
      </c>
      <c r="G375" s="248"/>
      <c r="H375" s="249" t="s">
        <v>19</v>
      </c>
      <c r="I375" s="251"/>
      <c r="J375" s="248"/>
      <c r="K375" s="248"/>
      <c r="L375" s="252"/>
      <c r="M375" s="253"/>
      <c r="N375" s="254"/>
      <c r="O375" s="254"/>
      <c r="P375" s="254"/>
      <c r="Q375" s="254"/>
      <c r="R375" s="254"/>
      <c r="S375" s="254"/>
      <c r="T375" s="255"/>
      <c r="U375" s="15"/>
      <c r="V375" s="15"/>
      <c r="W375" s="15"/>
      <c r="X375" s="15"/>
      <c r="Y375" s="15"/>
      <c r="Z375" s="15"/>
      <c r="AA375" s="15"/>
      <c r="AB375" s="15"/>
      <c r="AC375" s="15"/>
      <c r="AD375" s="15"/>
      <c r="AE375" s="15"/>
      <c r="AT375" s="256" t="s">
        <v>145</v>
      </c>
      <c r="AU375" s="256" t="s">
        <v>85</v>
      </c>
      <c r="AV375" s="15" t="s">
        <v>83</v>
      </c>
      <c r="AW375" s="15" t="s">
        <v>37</v>
      </c>
      <c r="AX375" s="15" t="s">
        <v>75</v>
      </c>
      <c r="AY375" s="256" t="s">
        <v>134</v>
      </c>
    </row>
    <row r="376" s="13" customFormat="1">
      <c r="A376" s="13"/>
      <c r="B376" s="224"/>
      <c r="C376" s="225"/>
      <c r="D376" s="226" t="s">
        <v>145</v>
      </c>
      <c r="E376" s="227" t="s">
        <v>19</v>
      </c>
      <c r="F376" s="228" t="s">
        <v>525</v>
      </c>
      <c r="G376" s="225"/>
      <c r="H376" s="229">
        <v>0.71299999999999997</v>
      </c>
      <c r="I376" s="230"/>
      <c r="J376" s="225"/>
      <c r="K376" s="225"/>
      <c r="L376" s="231"/>
      <c r="M376" s="232"/>
      <c r="N376" s="233"/>
      <c r="O376" s="233"/>
      <c r="P376" s="233"/>
      <c r="Q376" s="233"/>
      <c r="R376" s="233"/>
      <c r="S376" s="233"/>
      <c r="T376" s="234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35" t="s">
        <v>145</v>
      </c>
      <c r="AU376" s="235" t="s">
        <v>85</v>
      </c>
      <c r="AV376" s="13" t="s">
        <v>85</v>
      </c>
      <c r="AW376" s="13" t="s">
        <v>37</v>
      </c>
      <c r="AX376" s="13" t="s">
        <v>75</v>
      </c>
      <c r="AY376" s="235" t="s">
        <v>134</v>
      </c>
    </row>
    <row r="377" s="13" customFormat="1">
      <c r="A377" s="13"/>
      <c r="B377" s="224"/>
      <c r="C377" s="225"/>
      <c r="D377" s="226" t="s">
        <v>145</v>
      </c>
      <c r="E377" s="227" t="s">
        <v>19</v>
      </c>
      <c r="F377" s="228" t="s">
        <v>526</v>
      </c>
      <c r="G377" s="225"/>
      <c r="H377" s="229">
        <v>1.425</v>
      </c>
      <c r="I377" s="230"/>
      <c r="J377" s="225"/>
      <c r="K377" s="225"/>
      <c r="L377" s="231"/>
      <c r="M377" s="232"/>
      <c r="N377" s="233"/>
      <c r="O377" s="233"/>
      <c r="P377" s="233"/>
      <c r="Q377" s="233"/>
      <c r="R377" s="233"/>
      <c r="S377" s="233"/>
      <c r="T377" s="234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35" t="s">
        <v>145</v>
      </c>
      <c r="AU377" s="235" t="s">
        <v>85</v>
      </c>
      <c r="AV377" s="13" t="s">
        <v>85</v>
      </c>
      <c r="AW377" s="13" t="s">
        <v>37</v>
      </c>
      <c r="AX377" s="13" t="s">
        <v>75</v>
      </c>
      <c r="AY377" s="235" t="s">
        <v>134</v>
      </c>
    </row>
    <row r="378" s="14" customFormat="1">
      <c r="A378" s="14"/>
      <c r="B378" s="236"/>
      <c r="C378" s="237"/>
      <c r="D378" s="226" t="s">
        <v>145</v>
      </c>
      <c r="E378" s="238" t="s">
        <v>19</v>
      </c>
      <c r="F378" s="239" t="s">
        <v>147</v>
      </c>
      <c r="G378" s="237"/>
      <c r="H378" s="240">
        <v>4.2759999999999998</v>
      </c>
      <c r="I378" s="241"/>
      <c r="J378" s="237"/>
      <c r="K378" s="237"/>
      <c r="L378" s="242"/>
      <c r="M378" s="243"/>
      <c r="N378" s="244"/>
      <c r="O378" s="244"/>
      <c r="P378" s="244"/>
      <c r="Q378" s="244"/>
      <c r="R378" s="244"/>
      <c r="S378" s="244"/>
      <c r="T378" s="245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46" t="s">
        <v>145</v>
      </c>
      <c r="AU378" s="246" t="s">
        <v>85</v>
      </c>
      <c r="AV378" s="14" t="s">
        <v>141</v>
      </c>
      <c r="AW378" s="14" t="s">
        <v>37</v>
      </c>
      <c r="AX378" s="14" t="s">
        <v>83</v>
      </c>
      <c r="AY378" s="246" t="s">
        <v>134</v>
      </c>
    </row>
    <row r="379" s="2" customFormat="1" ht="16.5" customHeight="1">
      <c r="A379" s="40"/>
      <c r="B379" s="41"/>
      <c r="C379" s="206" t="s">
        <v>160</v>
      </c>
      <c r="D379" s="206" t="s">
        <v>136</v>
      </c>
      <c r="E379" s="207" t="s">
        <v>533</v>
      </c>
      <c r="F379" s="208" t="s">
        <v>534</v>
      </c>
      <c r="G379" s="209" t="s">
        <v>150</v>
      </c>
      <c r="H379" s="210">
        <v>2.8500000000000001</v>
      </c>
      <c r="I379" s="211"/>
      <c r="J379" s="212">
        <f>ROUND(I379*H379,2)</f>
        <v>0</v>
      </c>
      <c r="K379" s="208" t="s">
        <v>140</v>
      </c>
      <c r="L379" s="46"/>
      <c r="M379" s="213" t="s">
        <v>19</v>
      </c>
      <c r="N379" s="214" t="s">
        <v>46</v>
      </c>
      <c r="O379" s="86"/>
      <c r="P379" s="215">
        <f>O379*H379</f>
        <v>0</v>
      </c>
      <c r="Q379" s="215">
        <v>0</v>
      </c>
      <c r="R379" s="215">
        <f>Q379*H379</f>
        <v>0</v>
      </c>
      <c r="S379" s="215">
        <v>0</v>
      </c>
      <c r="T379" s="216">
        <f>S379*H379</f>
        <v>0</v>
      </c>
      <c r="U379" s="40"/>
      <c r="V379" s="40"/>
      <c r="W379" s="40"/>
      <c r="X379" s="40"/>
      <c r="Y379" s="40"/>
      <c r="Z379" s="40"/>
      <c r="AA379" s="40"/>
      <c r="AB379" s="40"/>
      <c r="AC379" s="40"/>
      <c r="AD379" s="40"/>
      <c r="AE379" s="40"/>
      <c r="AR379" s="217" t="s">
        <v>141</v>
      </c>
      <c r="AT379" s="217" t="s">
        <v>136</v>
      </c>
      <c r="AU379" s="217" t="s">
        <v>85</v>
      </c>
      <c r="AY379" s="19" t="s">
        <v>134</v>
      </c>
      <c r="BE379" s="218">
        <f>IF(N379="základní",J379,0)</f>
        <v>0</v>
      </c>
      <c r="BF379" s="218">
        <f>IF(N379="snížená",J379,0)</f>
        <v>0</v>
      </c>
      <c r="BG379" s="218">
        <f>IF(N379="zákl. přenesená",J379,0)</f>
        <v>0</v>
      </c>
      <c r="BH379" s="218">
        <f>IF(N379="sníž. přenesená",J379,0)</f>
        <v>0</v>
      </c>
      <c r="BI379" s="218">
        <f>IF(N379="nulová",J379,0)</f>
        <v>0</v>
      </c>
      <c r="BJ379" s="19" t="s">
        <v>83</v>
      </c>
      <c r="BK379" s="218">
        <f>ROUND(I379*H379,2)</f>
        <v>0</v>
      </c>
      <c r="BL379" s="19" t="s">
        <v>141</v>
      </c>
      <c r="BM379" s="217" t="s">
        <v>535</v>
      </c>
    </row>
    <row r="380" s="2" customFormat="1">
      <c r="A380" s="40"/>
      <c r="B380" s="41"/>
      <c r="C380" s="42"/>
      <c r="D380" s="219" t="s">
        <v>143</v>
      </c>
      <c r="E380" s="42"/>
      <c r="F380" s="220" t="s">
        <v>536</v>
      </c>
      <c r="G380" s="42"/>
      <c r="H380" s="42"/>
      <c r="I380" s="221"/>
      <c r="J380" s="42"/>
      <c r="K380" s="42"/>
      <c r="L380" s="46"/>
      <c r="M380" s="222"/>
      <c r="N380" s="223"/>
      <c r="O380" s="86"/>
      <c r="P380" s="86"/>
      <c r="Q380" s="86"/>
      <c r="R380" s="86"/>
      <c r="S380" s="86"/>
      <c r="T380" s="87"/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T380" s="19" t="s">
        <v>143</v>
      </c>
      <c r="AU380" s="19" t="s">
        <v>85</v>
      </c>
    </row>
    <row r="381" s="15" customFormat="1">
      <c r="A381" s="15"/>
      <c r="B381" s="247"/>
      <c r="C381" s="248"/>
      <c r="D381" s="226" t="s">
        <v>145</v>
      </c>
      <c r="E381" s="249" t="s">
        <v>19</v>
      </c>
      <c r="F381" s="250" t="s">
        <v>537</v>
      </c>
      <c r="G381" s="248"/>
      <c r="H381" s="249" t="s">
        <v>19</v>
      </c>
      <c r="I381" s="251"/>
      <c r="J381" s="248"/>
      <c r="K381" s="248"/>
      <c r="L381" s="252"/>
      <c r="M381" s="253"/>
      <c r="N381" s="254"/>
      <c r="O381" s="254"/>
      <c r="P381" s="254"/>
      <c r="Q381" s="254"/>
      <c r="R381" s="254"/>
      <c r="S381" s="254"/>
      <c r="T381" s="255"/>
      <c r="U381" s="15"/>
      <c r="V381" s="15"/>
      <c r="W381" s="15"/>
      <c r="X381" s="15"/>
      <c r="Y381" s="15"/>
      <c r="Z381" s="15"/>
      <c r="AA381" s="15"/>
      <c r="AB381" s="15"/>
      <c r="AC381" s="15"/>
      <c r="AD381" s="15"/>
      <c r="AE381" s="15"/>
      <c r="AT381" s="256" t="s">
        <v>145</v>
      </c>
      <c r="AU381" s="256" t="s">
        <v>85</v>
      </c>
      <c r="AV381" s="15" t="s">
        <v>83</v>
      </c>
      <c r="AW381" s="15" t="s">
        <v>37</v>
      </c>
      <c r="AX381" s="15" t="s">
        <v>75</v>
      </c>
      <c r="AY381" s="256" t="s">
        <v>134</v>
      </c>
    </row>
    <row r="382" s="13" customFormat="1">
      <c r="A382" s="13"/>
      <c r="B382" s="224"/>
      <c r="C382" s="225"/>
      <c r="D382" s="226" t="s">
        <v>145</v>
      </c>
      <c r="E382" s="227" t="s">
        <v>19</v>
      </c>
      <c r="F382" s="228" t="s">
        <v>538</v>
      </c>
      <c r="G382" s="225"/>
      <c r="H382" s="229">
        <v>2.8500000000000001</v>
      </c>
      <c r="I382" s="230"/>
      <c r="J382" s="225"/>
      <c r="K382" s="225"/>
      <c r="L382" s="231"/>
      <c r="M382" s="232"/>
      <c r="N382" s="233"/>
      <c r="O382" s="233"/>
      <c r="P382" s="233"/>
      <c r="Q382" s="233"/>
      <c r="R382" s="233"/>
      <c r="S382" s="233"/>
      <c r="T382" s="234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35" t="s">
        <v>145</v>
      </c>
      <c r="AU382" s="235" t="s">
        <v>85</v>
      </c>
      <c r="AV382" s="13" t="s">
        <v>85</v>
      </c>
      <c r="AW382" s="13" t="s">
        <v>37</v>
      </c>
      <c r="AX382" s="13" t="s">
        <v>75</v>
      </c>
      <c r="AY382" s="235" t="s">
        <v>134</v>
      </c>
    </row>
    <row r="383" s="14" customFormat="1">
      <c r="A383" s="14"/>
      <c r="B383" s="236"/>
      <c r="C383" s="237"/>
      <c r="D383" s="226" t="s">
        <v>145</v>
      </c>
      <c r="E383" s="238" t="s">
        <v>19</v>
      </c>
      <c r="F383" s="239" t="s">
        <v>147</v>
      </c>
      <c r="G383" s="237"/>
      <c r="H383" s="240">
        <v>2.8500000000000001</v>
      </c>
      <c r="I383" s="241"/>
      <c r="J383" s="237"/>
      <c r="K383" s="237"/>
      <c r="L383" s="242"/>
      <c r="M383" s="243"/>
      <c r="N383" s="244"/>
      <c r="O383" s="244"/>
      <c r="P383" s="244"/>
      <c r="Q383" s="244"/>
      <c r="R383" s="244"/>
      <c r="S383" s="244"/>
      <c r="T383" s="245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46" t="s">
        <v>145</v>
      </c>
      <c r="AU383" s="246" t="s">
        <v>85</v>
      </c>
      <c r="AV383" s="14" t="s">
        <v>141</v>
      </c>
      <c r="AW383" s="14" t="s">
        <v>37</v>
      </c>
      <c r="AX383" s="14" t="s">
        <v>83</v>
      </c>
      <c r="AY383" s="246" t="s">
        <v>134</v>
      </c>
    </row>
    <row r="384" s="2" customFormat="1" ht="21.75" customHeight="1">
      <c r="A384" s="40"/>
      <c r="B384" s="41"/>
      <c r="C384" s="206" t="s">
        <v>539</v>
      </c>
      <c r="D384" s="206" t="s">
        <v>136</v>
      </c>
      <c r="E384" s="207" t="s">
        <v>540</v>
      </c>
      <c r="F384" s="208" t="s">
        <v>541</v>
      </c>
      <c r="G384" s="209" t="s">
        <v>139</v>
      </c>
      <c r="H384" s="210">
        <v>20.608000000000001</v>
      </c>
      <c r="I384" s="211"/>
      <c r="J384" s="212">
        <f>ROUND(I384*H384,2)</f>
        <v>0</v>
      </c>
      <c r="K384" s="208" t="s">
        <v>140</v>
      </c>
      <c r="L384" s="46"/>
      <c r="M384" s="213" t="s">
        <v>19</v>
      </c>
      <c r="N384" s="214" t="s">
        <v>46</v>
      </c>
      <c r="O384" s="86"/>
      <c r="P384" s="215">
        <f>O384*H384</f>
        <v>0</v>
      </c>
      <c r="Q384" s="215">
        <v>0</v>
      </c>
      <c r="R384" s="215">
        <f>Q384*H384</f>
        <v>0</v>
      </c>
      <c r="S384" s="215">
        <v>0</v>
      </c>
      <c r="T384" s="216">
        <f>S384*H384</f>
        <v>0</v>
      </c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R384" s="217" t="s">
        <v>141</v>
      </c>
      <c r="AT384" s="217" t="s">
        <v>136</v>
      </c>
      <c r="AU384" s="217" t="s">
        <v>85</v>
      </c>
      <c r="AY384" s="19" t="s">
        <v>134</v>
      </c>
      <c r="BE384" s="218">
        <f>IF(N384="základní",J384,0)</f>
        <v>0</v>
      </c>
      <c r="BF384" s="218">
        <f>IF(N384="snížená",J384,0)</f>
        <v>0</v>
      </c>
      <c r="BG384" s="218">
        <f>IF(N384="zákl. přenesená",J384,0)</f>
        <v>0</v>
      </c>
      <c r="BH384" s="218">
        <f>IF(N384="sníž. přenesená",J384,0)</f>
        <v>0</v>
      </c>
      <c r="BI384" s="218">
        <f>IF(N384="nulová",J384,0)</f>
        <v>0</v>
      </c>
      <c r="BJ384" s="19" t="s">
        <v>83</v>
      </c>
      <c r="BK384" s="218">
        <f>ROUND(I384*H384,2)</f>
        <v>0</v>
      </c>
      <c r="BL384" s="19" t="s">
        <v>141</v>
      </c>
      <c r="BM384" s="217" t="s">
        <v>542</v>
      </c>
    </row>
    <row r="385" s="2" customFormat="1">
      <c r="A385" s="40"/>
      <c r="B385" s="41"/>
      <c r="C385" s="42"/>
      <c r="D385" s="219" t="s">
        <v>143</v>
      </c>
      <c r="E385" s="42"/>
      <c r="F385" s="220" t="s">
        <v>543</v>
      </c>
      <c r="G385" s="42"/>
      <c r="H385" s="42"/>
      <c r="I385" s="221"/>
      <c r="J385" s="42"/>
      <c r="K385" s="42"/>
      <c r="L385" s="46"/>
      <c r="M385" s="222"/>
      <c r="N385" s="223"/>
      <c r="O385" s="86"/>
      <c r="P385" s="86"/>
      <c r="Q385" s="86"/>
      <c r="R385" s="86"/>
      <c r="S385" s="86"/>
      <c r="T385" s="87"/>
      <c r="U385" s="40"/>
      <c r="V385" s="40"/>
      <c r="W385" s="40"/>
      <c r="X385" s="40"/>
      <c r="Y385" s="40"/>
      <c r="Z385" s="40"/>
      <c r="AA385" s="40"/>
      <c r="AB385" s="40"/>
      <c r="AC385" s="40"/>
      <c r="AD385" s="40"/>
      <c r="AE385" s="40"/>
      <c r="AT385" s="19" t="s">
        <v>143</v>
      </c>
      <c r="AU385" s="19" t="s">
        <v>85</v>
      </c>
    </row>
    <row r="386" s="15" customFormat="1">
      <c r="A386" s="15"/>
      <c r="B386" s="247"/>
      <c r="C386" s="248"/>
      <c r="D386" s="226" t="s">
        <v>145</v>
      </c>
      <c r="E386" s="249" t="s">
        <v>19</v>
      </c>
      <c r="F386" s="250" t="s">
        <v>205</v>
      </c>
      <c r="G386" s="248"/>
      <c r="H386" s="249" t="s">
        <v>19</v>
      </c>
      <c r="I386" s="251"/>
      <c r="J386" s="248"/>
      <c r="K386" s="248"/>
      <c r="L386" s="252"/>
      <c r="M386" s="253"/>
      <c r="N386" s="254"/>
      <c r="O386" s="254"/>
      <c r="P386" s="254"/>
      <c r="Q386" s="254"/>
      <c r="R386" s="254"/>
      <c r="S386" s="254"/>
      <c r="T386" s="255"/>
      <c r="U386" s="15"/>
      <c r="V386" s="15"/>
      <c r="W386" s="15"/>
      <c r="X386" s="15"/>
      <c r="Y386" s="15"/>
      <c r="Z386" s="15"/>
      <c r="AA386" s="15"/>
      <c r="AB386" s="15"/>
      <c r="AC386" s="15"/>
      <c r="AD386" s="15"/>
      <c r="AE386" s="15"/>
      <c r="AT386" s="256" t="s">
        <v>145</v>
      </c>
      <c r="AU386" s="256" t="s">
        <v>85</v>
      </c>
      <c r="AV386" s="15" t="s">
        <v>83</v>
      </c>
      <c r="AW386" s="15" t="s">
        <v>37</v>
      </c>
      <c r="AX386" s="15" t="s">
        <v>75</v>
      </c>
      <c r="AY386" s="256" t="s">
        <v>134</v>
      </c>
    </row>
    <row r="387" s="13" customFormat="1">
      <c r="A387" s="13"/>
      <c r="B387" s="224"/>
      <c r="C387" s="225"/>
      <c r="D387" s="226" t="s">
        <v>145</v>
      </c>
      <c r="E387" s="227" t="s">
        <v>19</v>
      </c>
      <c r="F387" s="228" t="s">
        <v>206</v>
      </c>
      <c r="G387" s="225"/>
      <c r="H387" s="229">
        <v>6.7850000000000001</v>
      </c>
      <c r="I387" s="230"/>
      <c r="J387" s="225"/>
      <c r="K387" s="225"/>
      <c r="L387" s="231"/>
      <c r="M387" s="232"/>
      <c r="N387" s="233"/>
      <c r="O387" s="233"/>
      <c r="P387" s="233"/>
      <c r="Q387" s="233"/>
      <c r="R387" s="233"/>
      <c r="S387" s="233"/>
      <c r="T387" s="234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35" t="s">
        <v>145</v>
      </c>
      <c r="AU387" s="235" t="s">
        <v>85</v>
      </c>
      <c r="AV387" s="13" t="s">
        <v>85</v>
      </c>
      <c r="AW387" s="13" t="s">
        <v>37</v>
      </c>
      <c r="AX387" s="13" t="s">
        <v>75</v>
      </c>
      <c r="AY387" s="235" t="s">
        <v>134</v>
      </c>
    </row>
    <row r="388" s="13" customFormat="1">
      <c r="A388" s="13"/>
      <c r="B388" s="224"/>
      <c r="C388" s="225"/>
      <c r="D388" s="226" t="s">
        <v>145</v>
      </c>
      <c r="E388" s="227" t="s">
        <v>19</v>
      </c>
      <c r="F388" s="228" t="s">
        <v>207</v>
      </c>
      <c r="G388" s="225"/>
      <c r="H388" s="229">
        <v>5.75</v>
      </c>
      <c r="I388" s="230"/>
      <c r="J388" s="225"/>
      <c r="K388" s="225"/>
      <c r="L388" s="231"/>
      <c r="M388" s="232"/>
      <c r="N388" s="233"/>
      <c r="O388" s="233"/>
      <c r="P388" s="233"/>
      <c r="Q388" s="233"/>
      <c r="R388" s="233"/>
      <c r="S388" s="233"/>
      <c r="T388" s="234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35" t="s">
        <v>145</v>
      </c>
      <c r="AU388" s="235" t="s">
        <v>85</v>
      </c>
      <c r="AV388" s="13" t="s">
        <v>85</v>
      </c>
      <c r="AW388" s="13" t="s">
        <v>37</v>
      </c>
      <c r="AX388" s="13" t="s">
        <v>75</v>
      </c>
      <c r="AY388" s="235" t="s">
        <v>134</v>
      </c>
    </row>
    <row r="389" s="13" customFormat="1">
      <c r="A389" s="13"/>
      <c r="B389" s="224"/>
      <c r="C389" s="225"/>
      <c r="D389" s="226" t="s">
        <v>145</v>
      </c>
      <c r="E389" s="227" t="s">
        <v>19</v>
      </c>
      <c r="F389" s="228" t="s">
        <v>208</v>
      </c>
      <c r="G389" s="225"/>
      <c r="H389" s="229">
        <v>4.3700000000000001</v>
      </c>
      <c r="I389" s="230"/>
      <c r="J389" s="225"/>
      <c r="K389" s="225"/>
      <c r="L389" s="231"/>
      <c r="M389" s="232"/>
      <c r="N389" s="233"/>
      <c r="O389" s="233"/>
      <c r="P389" s="233"/>
      <c r="Q389" s="233"/>
      <c r="R389" s="233"/>
      <c r="S389" s="233"/>
      <c r="T389" s="234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35" t="s">
        <v>145</v>
      </c>
      <c r="AU389" s="235" t="s">
        <v>85</v>
      </c>
      <c r="AV389" s="13" t="s">
        <v>85</v>
      </c>
      <c r="AW389" s="13" t="s">
        <v>37</v>
      </c>
      <c r="AX389" s="13" t="s">
        <v>75</v>
      </c>
      <c r="AY389" s="235" t="s">
        <v>134</v>
      </c>
    </row>
    <row r="390" s="13" customFormat="1">
      <c r="A390" s="13"/>
      <c r="B390" s="224"/>
      <c r="C390" s="225"/>
      <c r="D390" s="226" t="s">
        <v>145</v>
      </c>
      <c r="E390" s="227" t="s">
        <v>19</v>
      </c>
      <c r="F390" s="228" t="s">
        <v>209</v>
      </c>
      <c r="G390" s="225"/>
      <c r="H390" s="229">
        <v>3.7029999999999998</v>
      </c>
      <c r="I390" s="230"/>
      <c r="J390" s="225"/>
      <c r="K390" s="225"/>
      <c r="L390" s="231"/>
      <c r="M390" s="232"/>
      <c r="N390" s="233"/>
      <c r="O390" s="233"/>
      <c r="P390" s="233"/>
      <c r="Q390" s="233"/>
      <c r="R390" s="233"/>
      <c r="S390" s="233"/>
      <c r="T390" s="234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35" t="s">
        <v>145</v>
      </c>
      <c r="AU390" s="235" t="s">
        <v>85</v>
      </c>
      <c r="AV390" s="13" t="s">
        <v>85</v>
      </c>
      <c r="AW390" s="13" t="s">
        <v>37</v>
      </c>
      <c r="AX390" s="13" t="s">
        <v>75</v>
      </c>
      <c r="AY390" s="235" t="s">
        <v>134</v>
      </c>
    </row>
    <row r="391" s="14" customFormat="1">
      <c r="A391" s="14"/>
      <c r="B391" s="236"/>
      <c r="C391" s="237"/>
      <c r="D391" s="226" t="s">
        <v>145</v>
      </c>
      <c r="E391" s="238" t="s">
        <v>19</v>
      </c>
      <c r="F391" s="239" t="s">
        <v>147</v>
      </c>
      <c r="G391" s="237"/>
      <c r="H391" s="240">
        <v>20.608000000000001</v>
      </c>
      <c r="I391" s="241"/>
      <c r="J391" s="237"/>
      <c r="K391" s="237"/>
      <c r="L391" s="242"/>
      <c r="M391" s="243"/>
      <c r="N391" s="244"/>
      <c r="O391" s="244"/>
      <c r="P391" s="244"/>
      <c r="Q391" s="244"/>
      <c r="R391" s="244"/>
      <c r="S391" s="244"/>
      <c r="T391" s="245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46" t="s">
        <v>145</v>
      </c>
      <c r="AU391" s="246" t="s">
        <v>85</v>
      </c>
      <c r="AV391" s="14" t="s">
        <v>141</v>
      </c>
      <c r="AW391" s="14" t="s">
        <v>37</v>
      </c>
      <c r="AX391" s="14" t="s">
        <v>83</v>
      </c>
      <c r="AY391" s="246" t="s">
        <v>134</v>
      </c>
    </row>
    <row r="392" s="2" customFormat="1" ht="16.5" customHeight="1">
      <c r="A392" s="40"/>
      <c r="B392" s="41"/>
      <c r="C392" s="257" t="s">
        <v>544</v>
      </c>
      <c r="D392" s="257" t="s">
        <v>242</v>
      </c>
      <c r="E392" s="258" t="s">
        <v>545</v>
      </c>
      <c r="F392" s="259" t="s">
        <v>546</v>
      </c>
      <c r="G392" s="260" t="s">
        <v>245</v>
      </c>
      <c r="H392" s="261">
        <v>12.736000000000001</v>
      </c>
      <c r="I392" s="262"/>
      <c r="J392" s="263">
        <f>ROUND(I392*H392,2)</f>
        <v>0</v>
      </c>
      <c r="K392" s="259" t="s">
        <v>140</v>
      </c>
      <c r="L392" s="264"/>
      <c r="M392" s="265" t="s">
        <v>19</v>
      </c>
      <c r="N392" s="266" t="s">
        <v>46</v>
      </c>
      <c r="O392" s="86"/>
      <c r="P392" s="215">
        <f>O392*H392</f>
        <v>0</v>
      </c>
      <c r="Q392" s="215">
        <v>1</v>
      </c>
      <c r="R392" s="215">
        <f>Q392*H392</f>
        <v>12.736000000000001</v>
      </c>
      <c r="S392" s="215">
        <v>0</v>
      </c>
      <c r="T392" s="216">
        <f>S392*H392</f>
        <v>0</v>
      </c>
      <c r="U392" s="40"/>
      <c r="V392" s="40"/>
      <c r="W392" s="40"/>
      <c r="X392" s="40"/>
      <c r="Y392" s="40"/>
      <c r="Z392" s="40"/>
      <c r="AA392" s="40"/>
      <c r="AB392" s="40"/>
      <c r="AC392" s="40"/>
      <c r="AD392" s="40"/>
      <c r="AE392" s="40"/>
      <c r="AR392" s="217" t="s">
        <v>188</v>
      </c>
      <c r="AT392" s="217" t="s">
        <v>242</v>
      </c>
      <c r="AU392" s="217" t="s">
        <v>85</v>
      </c>
      <c r="AY392" s="19" t="s">
        <v>134</v>
      </c>
      <c r="BE392" s="218">
        <f>IF(N392="základní",J392,0)</f>
        <v>0</v>
      </c>
      <c r="BF392" s="218">
        <f>IF(N392="snížená",J392,0)</f>
        <v>0</v>
      </c>
      <c r="BG392" s="218">
        <f>IF(N392="zákl. přenesená",J392,0)</f>
        <v>0</v>
      </c>
      <c r="BH392" s="218">
        <f>IF(N392="sníž. přenesená",J392,0)</f>
        <v>0</v>
      </c>
      <c r="BI392" s="218">
        <f>IF(N392="nulová",J392,0)</f>
        <v>0</v>
      </c>
      <c r="BJ392" s="19" t="s">
        <v>83</v>
      </c>
      <c r="BK392" s="218">
        <f>ROUND(I392*H392,2)</f>
        <v>0</v>
      </c>
      <c r="BL392" s="19" t="s">
        <v>141</v>
      </c>
      <c r="BM392" s="217" t="s">
        <v>547</v>
      </c>
    </row>
    <row r="393" s="2" customFormat="1">
      <c r="A393" s="40"/>
      <c r="B393" s="41"/>
      <c r="C393" s="42"/>
      <c r="D393" s="219" t="s">
        <v>143</v>
      </c>
      <c r="E393" s="42"/>
      <c r="F393" s="220" t="s">
        <v>548</v>
      </c>
      <c r="G393" s="42"/>
      <c r="H393" s="42"/>
      <c r="I393" s="221"/>
      <c r="J393" s="42"/>
      <c r="K393" s="42"/>
      <c r="L393" s="46"/>
      <c r="M393" s="222"/>
      <c r="N393" s="223"/>
      <c r="O393" s="86"/>
      <c r="P393" s="86"/>
      <c r="Q393" s="86"/>
      <c r="R393" s="86"/>
      <c r="S393" s="86"/>
      <c r="T393" s="87"/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T393" s="19" t="s">
        <v>143</v>
      </c>
      <c r="AU393" s="19" t="s">
        <v>85</v>
      </c>
    </row>
    <row r="394" s="13" customFormat="1">
      <c r="A394" s="13"/>
      <c r="B394" s="224"/>
      <c r="C394" s="225"/>
      <c r="D394" s="226" t="s">
        <v>145</v>
      </c>
      <c r="E394" s="227" t="s">
        <v>19</v>
      </c>
      <c r="F394" s="228" t="s">
        <v>549</v>
      </c>
      <c r="G394" s="225"/>
      <c r="H394" s="229">
        <v>12.736000000000001</v>
      </c>
      <c r="I394" s="230"/>
      <c r="J394" s="225"/>
      <c r="K394" s="225"/>
      <c r="L394" s="231"/>
      <c r="M394" s="232"/>
      <c r="N394" s="233"/>
      <c r="O394" s="233"/>
      <c r="P394" s="233"/>
      <c r="Q394" s="233"/>
      <c r="R394" s="233"/>
      <c r="S394" s="233"/>
      <c r="T394" s="234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35" t="s">
        <v>145</v>
      </c>
      <c r="AU394" s="235" t="s">
        <v>85</v>
      </c>
      <c r="AV394" s="13" t="s">
        <v>85</v>
      </c>
      <c r="AW394" s="13" t="s">
        <v>37</v>
      </c>
      <c r="AX394" s="13" t="s">
        <v>83</v>
      </c>
      <c r="AY394" s="235" t="s">
        <v>134</v>
      </c>
    </row>
    <row r="395" s="12" customFormat="1" ht="22.8" customHeight="1">
      <c r="A395" s="12"/>
      <c r="B395" s="190"/>
      <c r="C395" s="191"/>
      <c r="D395" s="192" t="s">
        <v>74</v>
      </c>
      <c r="E395" s="204" t="s">
        <v>167</v>
      </c>
      <c r="F395" s="204" t="s">
        <v>550</v>
      </c>
      <c r="G395" s="191"/>
      <c r="H395" s="191"/>
      <c r="I395" s="194"/>
      <c r="J395" s="205">
        <f>BK395</f>
        <v>0</v>
      </c>
      <c r="K395" s="191"/>
      <c r="L395" s="196"/>
      <c r="M395" s="197"/>
      <c r="N395" s="198"/>
      <c r="O395" s="198"/>
      <c r="P395" s="199">
        <f>SUM(P396:P446)</f>
        <v>0</v>
      </c>
      <c r="Q395" s="198"/>
      <c r="R395" s="199">
        <f>SUM(R396:R446)</f>
        <v>11.576820000000001</v>
      </c>
      <c r="S395" s="198"/>
      <c r="T395" s="200">
        <f>SUM(T396:T446)</f>
        <v>0</v>
      </c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R395" s="201" t="s">
        <v>83</v>
      </c>
      <c r="AT395" s="202" t="s">
        <v>74</v>
      </c>
      <c r="AU395" s="202" t="s">
        <v>83</v>
      </c>
      <c r="AY395" s="201" t="s">
        <v>134</v>
      </c>
      <c r="BK395" s="203">
        <f>SUM(BK396:BK446)</f>
        <v>0</v>
      </c>
    </row>
    <row r="396" s="2" customFormat="1" ht="16.5" customHeight="1">
      <c r="A396" s="40"/>
      <c r="B396" s="41"/>
      <c r="C396" s="206" t="s">
        <v>551</v>
      </c>
      <c r="D396" s="206" t="s">
        <v>136</v>
      </c>
      <c r="E396" s="207" t="s">
        <v>552</v>
      </c>
      <c r="F396" s="208" t="s">
        <v>553</v>
      </c>
      <c r="G396" s="209" t="s">
        <v>139</v>
      </c>
      <c r="H396" s="210">
        <v>282</v>
      </c>
      <c r="I396" s="211"/>
      <c r="J396" s="212">
        <f>ROUND(I396*H396,2)</f>
        <v>0</v>
      </c>
      <c r="K396" s="208" t="s">
        <v>140</v>
      </c>
      <c r="L396" s="46"/>
      <c r="M396" s="213" t="s">
        <v>19</v>
      </c>
      <c r="N396" s="214" t="s">
        <v>46</v>
      </c>
      <c r="O396" s="86"/>
      <c r="P396" s="215">
        <f>O396*H396</f>
        <v>0</v>
      </c>
      <c r="Q396" s="215">
        <v>0</v>
      </c>
      <c r="R396" s="215">
        <f>Q396*H396</f>
        <v>0</v>
      </c>
      <c r="S396" s="215">
        <v>0</v>
      </c>
      <c r="T396" s="216">
        <f>S396*H396</f>
        <v>0</v>
      </c>
      <c r="U396" s="40"/>
      <c r="V396" s="40"/>
      <c r="W396" s="40"/>
      <c r="X396" s="40"/>
      <c r="Y396" s="40"/>
      <c r="Z396" s="40"/>
      <c r="AA396" s="40"/>
      <c r="AB396" s="40"/>
      <c r="AC396" s="40"/>
      <c r="AD396" s="40"/>
      <c r="AE396" s="40"/>
      <c r="AR396" s="217" t="s">
        <v>141</v>
      </c>
      <c r="AT396" s="217" t="s">
        <v>136</v>
      </c>
      <c r="AU396" s="217" t="s">
        <v>85</v>
      </c>
      <c r="AY396" s="19" t="s">
        <v>134</v>
      </c>
      <c r="BE396" s="218">
        <f>IF(N396="základní",J396,0)</f>
        <v>0</v>
      </c>
      <c r="BF396" s="218">
        <f>IF(N396="snížená",J396,0)</f>
        <v>0</v>
      </c>
      <c r="BG396" s="218">
        <f>IF(N396="zákl. přenesená",J396,0)</f>
        <v>0</v>
      </c>
      <c r="BH396" s="218">
        <f>IF(N396="sníž. přenesená",J396,0)</f>
        <v>0</v>
      </c>
      <c r="BI396" s="218">
        <f>IF(N396="nulová",J396,0)</f>
        <v>0</v>
      </c>
      <c r="BJ396" s="19" t="s">
        <v>83</v>
      </c>
      <c r="BK396" s="218">
        <f>ROUND(I396*H396,2)</f>
        <v>0</v>
      </c>
      <c r="BL396" s="19" t="s">
        <v>141</v>
      </c>
      <c r="BM396" s="217" t="s">
        <v>554</v>
      </c>
    </row>
    <row r="397" s="2" customFormat="1">
      <c r="A397" s="40"/>
      <c r="B397" s="41"/>
      <c r="C397" s="42"/>
      <c r="D397" s="219" t="s">
        <v>143</v>
      </c>
      <c r="E397" s="42"/>
      <c r="F397" s="220" t="s">
        <v>555</v>
      </c>
      <c r="G397" s="42"/>
      <c r="H397" s="42"/>
      <c r="I397" s="221"/>
      <c r="J397" s="42"/>
      <c r="K397" s="42"/>
      <c r="L397" s="46"/>
      <c r="M397" s="222"/>
      <c r="N397" s="223"/>
      <c r="O397" s="86"/>
      <c r="P397" s="86"/>
      <c r="Q397" s="86"/>
      <c r="R397" s="86"/>
      <c r="S397" s="86"/>
      <c r="T397" s="87"/>
      <c r="U397" s="40"/>
      <c r="V397" s="40"/>
      <c r="W397" s="40"/>
      <c r="X397" s="40"/>
      <c r="Y397" s="40"/>
      <c r="Z397" s="40"/>
      <c r="AA397" s="40"/>
      <c r="AB397" s="40"/>
      <c r="AC397" s="40"/>
      <c r="AD397" s="40"/>
      <c r="AE397" s="40"/>
      <c r="AT397" s="19" t="s">
        <v>143</v>
      </c>
      <c r="AU397" s="19" t="s">
        <v>85</v>
      </c>
    </row>
    <row r="398" s="15" customFormat="1">
      <c r="A398" s="15"/>
      <c r="B398" s="247"/>
      <c r="C398" s="248"/>
      <c r="D398" s="226" t="s">
        <v>145</v>
      </c>
      <c r="E398" s="249" t="s">
        <v>19</v>
      </c>
      <c r="F398" s="250" t="s">
        <v>556</v>
      </c>
      <c r="G398" s="248"/>
      <c r="H398" s="249" t="s">
        <v>19</v>
      </c>
      <c r="I398" s="251"/>
      <c r="J398" s="248"/>
      <c r="K398" s="248"/>
      <c r="L398" s="252"/>
      <c r="M398" s="253"/>
      <c r="N398" s="254"/>
      <c r="O398" s="254"/>
      <c r="P398" s="254"/>
      <c r="Q398" s="254"/>
      <c r="R398" s="254"/>
      <c r="S398" s="254"/>
      <c r="T398" s="255"/>
      <c r="U398" s="15"/>
      <c r="V398" s="15"/>
      <c r="W398" s="15"/>
      <c r="X398" s="15"/>
      <c r="Y398" s="15"/>
      <c r="Z398" s="15"/>
      <c r="AA398" s="15"/>
      <c r="AB398" s="15"/>
      <c r="AC398" s="15"/>
      <c r="AD398" s="15"/>
      <c r="AE398" s="15"/>
      <c r="AT398" s="256" t="s">
        <v>145</v>
      </c>
      <c r="AU398" s="256" t="s">
        <v>85</v>
      </c>
      <c r="AV398" s="15" t="s">
        <v>83</v>
      </c>
      <c r="AW398" s="15" t="s">
        <v>37</v>
      </c>
      <c r="AX398" s="15" t="s">
        <v>75</v>
      </c>
      <c r="AY398" s="256" t="s">
        <v>134</v>
      </c>
    </row>
    <row r="399" s="13" customFormat="1">
      <c r="A399" s="13"/>
      <c r="B399" s="224"/>
      <c r="C399" s="225"/>
      <c r="D399" s="226" t="s">
        <v>145</v>
      </c>
      <c r="E399" s="227" t="s">
        <v>19</v>
      </c>
      <c r="F399" s="228" t="s">
        <v>557</v>
      </c>
      <c r="G399" s="225"/>
      <c r="H399" s="229">
        <v>164</v>
      </c>
      <c r="I399" s="230"/>
      <c r="J399" s="225"/>
      <c r="K399" s="225"/>
      <c r="L399" s="231"/>
      <c r="M399" s="232"/>
      <c r="N399" s="233"/>
      <c r="O399" s="233"/>
      <c r="P399" s="233"/>
      <c r="Q399" s="233"/>
      <c r="R399" s="233"/>
      <c r="S399" s="233"/>
      <c r="T399" s="234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35" t="s">
        <v>145</v>
      </c>
      <c r="AU399" s="235" t="s">
        <v>85</v>
      </c>
      <c r="AV399" s="13" t="s">
        <v>85</v>
      </c>
      <c r="AW399" s="13" t="s">
        <v>37</v>
      </c>
      <c r="AX399" s="13" t="s">
        <v>75</v>
      </c>
      <c r="AY399" s="235" t="s">
        <v>134</v>
      </c>
    </row>
    <row r="400" s="15" customFormat="1">
      <c r="A400" s="15"/>
      <c r="B400" s="247"/>
      <c r="C400" s="248"/>
      <c r="D400" s="226" t="s">
        <v>145</v>
      </c>
      <c r="E400" s="249" t="s">
        <v>19</v>
      </c>
      <c r="F400" s="250" t="s">
        <v>556</v>
      </c>
      <c r="G400" s="248"/>
      <c r="H400" s="249" t="s">
        <v>19</v>
      </c>
      <c r="I400" s="251"/>
      <c r="J400" s="248"/>
      <c r="K400" s="248"/>
      <c r="L400" s="252"/>
      <c r="M400" s="253"/>
      <c r="N400" s="254"/>
      <c r="O400" s="254"/>
      <c r="P400" s="254"/>
      <c r="Q400" s="254"/>
      <c r="R400" s="254"/>
      <c r="S400" s="254"/>
      <c r="T400" s="255"/>
      <c r="U400" s="15"/>
      <c r="V400" s="15"/>
      <c r="W400" s="15"/>
      <c r="X400" s="15"/>
      <c r="Y400" s="15"/>
      <c r="Z400" s="15"/>
      <c r="AA400" s="15"/>
      <c r="AB400" s="15"/>
      <c r="AC400" s="15"/>
      <c r="AD400" s="15"/>
      <c r="AE400" s="15"/>
      <c r="AT400" s="256" t="s">
        <v>145</v>
      </c>
      <c r="AU400" s="256" t="s">
        <v>85</v>
      </c>
      <c r="AV400" s="15" t="s">
        <v>83</v>
      </c>
      <c r="AW400" s="15" t="s">
        <v>37</v>
      </c>
      <c r="AX400" s="15" t="s">
        <v>75</v>
      </c>
      <c r="AY400" s="256" t="s">
        <v>134</v>
      </c>
    </row>
    <row r="401" s="13" customFormat="1">
      <c r="A401" s="13"/>
      <c r="B401" s="224"/>
      <c r="C401" s="225"/>
      <c r="D401" s="226" t="s">
        <v>145</v>
      </c>
      <c r="E401" s="227" t="s">
        <v>19</v>
      </c>
      <c r="F401" s="228" t="s">
        <v>558</v>
      </c>
      <c r="G401" s="225"/>
      <c r="H401" s="229">
        <v>118</v>
      </c>
      <c r="I401" s="230"/>
      <c r="J401" s="225"/>
      <c r="K401" s="225"/>
      <c r="L401" s="231"/>
      <c r="M401" s="232"/>
      <c r="N401" s="233"/>
      <c r="O401" s="233"/>
      <c r="P401" s="233"/>
      <c r="Q401" s="233"/>
      <c r="R401" s="233"/>
      <c r="S401" s="233"/>
      <c r="T401" s="234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35" t="s">
        <v>145</v>
      </c>
      <c r="AU401" s="235" t="s">
        <v>85</v>
      </c>
      <c r="AV401" s="13" t="s">
        <v>85</v>
      </c>
      <c r="AW401" s="13" t="s">
        <v>37</v>
      </c>
      <c r="AX401" s="13" t="s">
        <v>75</v>
      </c>
      <c r="AY401" s="235" t="s">
        <v>134</v>
      </c>
    </row>
    <row r="402" s="14" customFormat="1">
      <c r="A402" s="14"/>
      <c r="B402" s="236"/>
      <c r="C402" s="237"/>
      <c r="D402" s="226" t="s">
        <v>145</v>
      </c>
      <c r="E402" s="238" t="s">
        <v>19</v>
      </c>
      <c r="F402" s="239" t="s">
        <v>147</v>
      </c>
      <c r="G402" s="237"/>
      <c r="H402" s="240">
        <v>282</v>
      </c>
      <c r="I402" s="241"/>
      <c r="J402" s="237"/>
      <c r="K402" s="237"/>
      <c r="L402" s="242"/>
      <c r="M402" s="243"/>
      <c r="N402" s="244"/>
      <c r="O402" s="244"/>
      <c r="P402" s="244"/>
      <c r="Q402" s="244"/>
      <c r="R402" s="244"/>
      <c r="S402" s="244"/>
      <c r="T402" s="245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46" t="s">
        <v>145</v>
      </c>
      <c r="AU402" s="246" t="s">
        <v>85</v>
      </c>
      <c r="AV402" s="14" t="s">
        <v>141</v>
      </c>
      <c r="AW402" s="14" t="s">
        <v>37</v>
      </c>
      <c r="AX402" s="14" t="s">
        <v>83</v>
      </c>
      <c r="AY402" s="246" t="s">
        <v>134</v>
      </c>
    </row>
    <row r="403" s="2" customFormat="1" ht="24.15" customHeight="1">
      <c r="A403" s="40"/>
      <c r="B403" s="41"/>
      <c r="C403" s="206" t="s">
        <v>559</v>
      </c>
      <c r="D403" s="206" t="s">
        <v>136</v>
      </c>
      <c r="E403" s="207" t="s">
        <v>560</v>
      </c>
      <c r="F403" s="208" t="s">
        <v>561</v>
      </c>
      <c r="G403" s="209" t="s">
        <v>139</v>
      </c>
      <c r="H403" s="210">
        <v>141</v>
      </c>
      <c r="I403" s="211"/>
      <c r="J403" s="212">
        <f>ROUND(I403*H403,2)</f>
        <v>0</v>
      </c>
      <c r="K403" s="208" t="s">
        <v>140</v>
      </c>
      <c r="L403" s="46"/>
      <c r="M403" s="213" t="s">
        <v>19</v>
      </c>
      <c r="N403" s="214" t="s">
        <v>46</v>
      </c>
      <c r="O403" s="86"/>
      <c r="P403" s="215">
        <f>O403*H403</f>
        <v>0</v>
      </c>
      <c r="Q403" s="215">
        <v>0</v>
      </c>
      <c r="R403" s="215">
        <f>Q403*H403</f>
        <v>0</v>
      </c>
      <c r="S403" s="215">
        <v>0</v>
      </c>
      <c r="T403" s="216">
        <f>S403*H403</f>
        <v>0</v>
      </c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  <c r="AR403" s="217" t="s">
        <v>141</v>
      </c>
      <c r="AT403" s="217" t="s">
        <v>136</v>
      </c>
      <c r="AU403" s="217" t="s">
        <v>85</v>
      </c>
      <c r="AY403" s="19" t="s">
        <v>134</v>
      </c>
      <c r="BE403" s="218">
        <f>IF(N403="základní",J403,0)</f>
        <v>0</v>
      </c>
      <c r="BF403" s="218">
        <f>IF(N403="snížená",J403,0)</f>
        <v>0</v>
      </c>
      <c r="BG403" s="218">
        <f>IF(N403="zákl. přenesená",J403,0)</f>
        <v>0</v>
      </c>
      <c r="BH403" s="218">
        <f>IF(N403="sníž. přenesená",J403,0)</f>
        <v>0</v>
      </c>
      <c r="BI403" s="218">
        <f>IF(N403="nulová",J403,0)</f>
        <v>0</v>
      </c>
      <c r="BJ403" s="19" t="s">
        <v>83</v>
      </c>
      <c r="BK403" s="218">
        <f>ROUND(I403*H403,2)</f>
        <v>0</v>
      </c>
      <c r="BL403" s="19" t="s">
        <v>141</v>
      </c>
      <c r="BM403" s="217" t="s">
        <v>562</v>
      </c>
    </row>
    <row r="404" s="2" customFormat="1">
      <c r="A404" s="40"/>
      <c r="B404" s="41"/>
      <c r="C404" s="42"/>
      <c r="D404" s="219" t="s">
        <v>143</v>
      </c>
      <c r="E404" s="42"/>
      <c r="F404" s="220" t="s">
        <v>563</v>
      </c>
      <c r="G404" s="42"/>
      <c r="H404" s="42"/>
      <c r="I404" s="221"/>
      <c r="J404" s="42"/>
      <c r="K404" s="42"/>
      <c r="L404" s="46"/>
      <c r="M404" s="222"/>
      <c r="N404" s="223"/>
      <c r="O404" s="86"/>
      <c r="P404" s="86"/>
      <c r="Q404" s="86"/>
      <c r="R404" s="86"/>
      <c r="S404" s="86"/>
      <c r="T404" s="87"/>
      <c r="U404" s="40"/>
      <c r="V404" s="40"/>
      <c r="W404" s="40"/>
      <c r="X404" s="40"/>
      <c r="Y404" s="40"/>
      <c r="Z404" s="40"/>
      <c r="AA404" s="40"/>
      <c r="AB404" s="40"/>
      <c r="AC404" s="40"/>
      <c r="AD404" s="40"/>
      <c r="AE404" s="40"/>
      <c r="AT404" s="19" t="s">
        <v>143</v>
      </c>
      <c r="AU404" s="19" t="s">
        <v>85</v>
      </c>
    </row>
    <row r="405" s="15" customFormat="1">
      <c r="A405" s="15"/>
      <c r="B405" s="247"/>
      <c r="C405" s="248"/>
      <c r="D405" s="226" t="s">
        <v>145</v>
      </c>
      <c r="E405" s="249" t="s">
        <v>19</v>
      </c>
      <c r="F405" s="250" t="s">
        <v>564</v>
      </c>
      <c r="G405" s="248"/>
      <c r="H405" s="249" t="s">
        <v>19</v>
      </c>
      <c r="I405" s="251"/>
      <c r="J405" s="248"/>
      <c r="K405" s="248"/>
      <c r="L405" s="252"/>
      <c r="M405" s="253"/>
      <c r="N405" s="254"/>
      <c r="O405" s="254"/>
      <c r="P405" s="254"/>
      <c r="Q405" s="254"/>
      <c r="R405" s="254"/>
      <c r="S405" s="254"/>
      <c r="T405" s="255"/>
      <c r="U405" s="15"/>
      <c r="V405" s="15"/>
      <c r="W405" s="15"/>
      <c r="X405" s="15"/>
      <c r="Y405" s="15"/>
      <c r="Z405" s="15"/>
      <c r="AA405" s="15"/>
      <c r="AB405" s="15"/>
      <c r="AC405" s="15"/>
      <c r="AD405" s="15"/>
      <c r="AE405" s="15"/>
      <c r="AT405" s="256" t="s">
        <v>145</v>
      </c>
      <c r="AU405" s="256" t="s">
        <v>85</v>
      </c>
      <c r="AV405" s="15" t="s">
        <v>83</v>
      </c>
      <c r="AW405" s="15" t="s">
        <v>37</v>
      </c>
      <c r="AX405" s="15" t="s">
        <v>75</v>
      </c>
      <c r="AY405" s="256" t="s">
        <v>134</v>
      </c>
    </row>
    <row r="406" s="15" customFormat="1">
      <c r="A406" s="15"/>
      <c r="B406" s="247"/>
      <c r="C406" s="248"/>
      <c r="D406" s="226" t="s">
        <v>145</v>
      </c>
      <c r="E406" s="249" t="s">
        <v>19</v>
      </c>
      <c r="F406" s="250" t="s">
        <v>158</v>
      </c>
      <c r="G406" s="248"/>
      <c r="H406" s="249" t="s">
        <v>19</v>
      </c>
      <c r="I406" s="251"/>
      <c r="J406" s="248"/>
      <c r="K406" s="248"/>
      <c r="L406" s="252"/>
      <c r="M406" s="253"/>
      <c r="N406" s="254"/>
      <c r="O406" s="254"/>
      <c r="P406" s="254"/>
      <c r="Q406" s="254"/>
      <c r="R406" s="254"/>
      <c r="S406" s="254"/>
      <c r="T406" s="255"/>
      <c r="U406" s="15"/>
      <c r="V406" s="15"/>
      <c r="W406" s="15"/>
      <c r="X406" s="15"/>
      <c r="Y406" s="15"/>
      <c r="Z406" s="15"/>
      <c r="AA406" s="15"/>
      <c r="AB406" s="15"/>
      <c r="AC406" s="15"/>
      <c r="AD406" s="15"/>
      <c r="AE406" s="15"/>
      <c r="AT406" s="256" t="s">
        <v>145</v>
      </c>
      <c r="AU406" s="256" t="s">
        <v>85</v>
      </c>
      <c r="AV406" s="15" t="s">
        <v>83</v>
      </c>
      <c r="AW406" s="15" t="s">
        <v>37</v>
      </c>
      <c r="AX406" s="15" t="s">
        <v>75</v>
      </c>
      <c r="AY406" s="256" t="s">
        <v>134</v>
      </c>
    </row>
    <row r="407" s="13" customFormat="1">
      <c r="A407" s="13"/>
      <c r="B407" s="224"/>
      <c r="C407" s="225"/>
      <c r="D407" s="226" t="s">
        <v>145</v>
      </c>
      <c r="E407" s="227" t="s">
        <v>19</v>
      </c>
      <c r="F407" s="228" t="s">
        <v>159</v>
      </c>
      <c r="G407" s="225"/>
      <c r="H407" s="229">
        <v>82</v>
      </c>
      <c r="I407" s="230"/>
      <c r="J407" s="225"/>
      <c r="K407" s="225"/>
      <c r="L407" s="231"/>
      <c r="M407" s="232"/>
      <c r="N407" s="233"/>
      <c r="O407" s="233"/>
      <c r="P407" s="233"/>
      <c r="Q407" s="233"/>
      <c r="R407" s="233"/>
      <c r="S407" s="233"/>
      <c r="T407" s="234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35" t="s">
        <v>145</v>
      </c>
      <c r="AU407" s="235" t="s">
        <v>85</v>
      </c>
      <c r="AV407" s="13" t="s">
        <v>85</v>
      </c>
      <c r="AW407" s="13" t="s">
        <v>37</v>
      </c>
      <c r="AX407" s="13" t="s">
        <v>75</v>
      </c>
      <c r="AY407" s="235" t="s">
        <v>134</v>
      </c>
    </row>
    <row r="408" s="15" customFormat="1">
      <c r="A408" s="15"/>
      <c r="B408" s="247"/>
      <c r="C408" s="248"/>
      <c r="D408" s="226" t="s">
        <v>145</v>
      </c>
      <c r="E408" s="249" t="s">
        <v>19</v>
      </c>
      <c r="F408" s="250" t="s">
        <v>158</v>
      </c>
      <c r="G408" s="248"/>
      <c r="H408" s="249" t="s">
        <v>19</v>
      </c>
      <c r="I408" s="251"/>
      <c r="J408" s="248"/>
      <c r="K408" s="248"/>
      <c r="L408" s="252"/>
      <c r="M408" s="253"/>
      <c r="N408" s="254"/>
      <c r="O408" s="254"/>
      <c r="P408" s="254"/>
      <c r="Q408" s="254"/>
      <c r="R408" s="254"/>
      <c r="S408" s="254"/>
      <c r="T408" s="255"/>
      <c r="U408" s="15"/>
      <c r="V408" s="15"/>
      <c r="W408" s="15"/>
      <c r="X408" s="15"/>
      <c r="Y408" s="15"/>
      <c r="Z408" s="15"/>
      <c r="AA408" s="15"/>
      <c r="AB408" s="15"/>
      <c r="AC408" s="15"/>
      <c r="AD408" s="15"/>
      <c r="AE408" s="15"/>
      <c r="AT408" s="256" t="s">
        <v>145</v>
      </c>
      <c r="AU408" s="256" t="s">
        <v>85</v>
      </c>
      <c r="AV408" s="15" t="s">
        <v>83</v>
      </c>
      <c r="AW408" s="15" t="s">
        <v>37</v>
      </c>
      <c r="AX408" s="15" t="s">
        <v>75</v>
      </c>
      <c r="AY408" s="256" t="s">
        <v>134</v>
      </c>
    </row>
    <row r="409" s="13" customFormat="1">
      <c r="A409" s="13"/>
      <c r="B409" s="224"/>
      <c r="C409" s="225"/>
      <c r="D409" s="226" t="s">
        <v>145</v>
      </c>
      <c r="E409" s="227" t="s">
        <v>19</v>
      </c>
      <c r="F409" s="228" t="s">
        <v>160</v>
      </c>
      <c r="G409" s="225"/>
      <c r="H409" s="229">
        <v>59</v>
      </c>
      <c r="I409" s="230"/>
      <c r="J409" s="225"/>
      <c r="K409" s="225"/>
      <c r="L409" s="231"/>
      <c r="M409" s="232"/>
      <c r="N409" s="233"/>
      <c r="O409" s="233"/>
      <c r="P409" s="233"/>
      <c r="Q409" s="233"/>
      <c r="R409" s="233"/>
      <c r="S409" s="233"/>
      <c r="T409" s="234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35" t="s">
        <v>145</v>
      </c>
      <c r="AU409" s="235" t="s">
        <v>85</v>
      </c>
      <c r="AV409" s="13" t="s">
        <v>85</v>
      </c>
      <c r="AW409" s="13" t="s">
        <v>37</v>
      </c>
      <c r="AX409" s="13" t="s">
        <v>75</v>
      </c>
      <c r="AY409" s="235" t="s">
        <v>134</v>
      </c>
    </row>
    <row r="410" s="14" customFormat="1">
      <c r="A410" s="14"/>
      <c r="B410" s="236"/>
      <c r="C410" s="237"/>
      <c r="D410" s="226" t="s">
        <v>145</v>
      </c>
      <c r="E410" s="238" t="s">
        <v>19</v>
      </c>
      <c r="F410" s="239" t="s">
        <v>147</v>
      </c>
      <c r="G410" s="237"/>
      <c r="H410" s="240">
        <v>141</v>
      </c>
      <c r="I410" s="241"/>
      <c r="J410" s="237"/>
      <c r="K410" s="237"/>
      <c r="L410" s="242"/>
      <c r="M410" s="243"/>
      <c r="N410" s="244"/>
      <c r="O410" s="244"/>
      <c r="P410" s="244"/>
      <c r="Q410" s="244"/>
      <c r="R410" s="244"/>
      <c r="S410" s="244"/>
      <c r="T410" s="245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46" t="s">
        <v>145</v>
      </c>
      <c r="AU410" s="246" t="s">
        <v>85</v>
      </c>
      <c r="AV410" s="14" t="s">
        <v>141</v>
      </c>
      <c r="AW410" s="14" t="s">
        <v>37</v>
      </c>
      <c r="AX410" s="14" t="s">
        <v>83</v>
      </c>
      <c r="AY410" s="246" t="s">
        <v>134</v>
      </c>
    </row>
    <row r="411" s="2" customFormat="1" ht="21.75" customHeight="1">
      <c r="A411" s="40"/>
      <c r="B411" s="41"/>
      <c r="C411" s="206" t="s">
        <v>565</v>
      </c>
      <c r="D411" s="206" t="s">
        <v>136</v>
      </c>
      <c r="E411" s="207" t="s">
        <v>566</v>
      </c>
      <c r="F411" s="208" t="s">
        <v>567</v>
      </c>
      <c r="G411" s="209" t="s">
        <v>139</v>
      </c>
      <c r="H411" s="210">
        <v>50.334000000000003</v>
      </c>
      <c r="I411" s="211"/>
      <c r="J411" s="212">
        <f>ROUND(I411*H411,2)</f>
        <v>0</v>
      </c>
      <c r="K411" s="208" t="s">
        <v>140</v>
      </c>
      <c r="L411" s="46"/>
      <c r="M411" s="213" t="s">
        <v>19</v>
      </c>
      <c r="N411" s="214" t="s">
        <v>46</v>
      </c>
      <c r="O411" s="86"/>
      <c r="P411" s="215">
        <f>O411*H411</f>
        <v>0</v>
      </c>
      <c r="Q411" s="215">
        <v>0.23000000000000001</v>
      </c>
      <c r="R411" s="215">
        <f>Q411*H411</f>
        <v>11.576820000000001</v>
      </c>
      <c r="S411" s="215">
        <v>0</v>
      </c>
      <c r="T411" s="216">
        <f>S411*H411</f>
        <v>0</v>
      </c>
      <c r="U411" s="40"/>
      <c r="V411" s="40"/>
      <c r="W411" s="40"/>
      <c r="X411" s="40"/>
      <c r="Y411" s="40"/>
      <c r="Z411" s="40"/>
      <c r="AA411" s="40"/>
      <c r="AB411" s="40"/>
      <c r="AC411" s="40"/>
      <c r="AD411" s="40"/>
      <c r="AE411" s="40"/>
      <c r="AR411" s="217" t="s">
        <v>141</v>
      </c>
      <c r="AT411" s="217" t="s">
        <v>136</v>
      </c>
      <c r="AU411" s="217" t="s">
        <v>85</v>
      </c>
      <c r="AY411" s="19" t="s">
        <v>134</v>
      </c>
      <c r="BE411" s="218">
        <f>IF(N411="základní",J411,0)</f>
        <v>0</v>
      </c>
      <c r="BF411" s="218">
        <f>IF(N411="snížená",J411,0)</f>
        <v>0</v>
      </c>
      <c r="BG411" s="218">
        <f>IF(N411="zákl. přenesená",J411,0)</f>
        <v>0</v>
      </c>
      <c r="BH411" s="218">
        <f>IF(N411="sníž. přenesená",J411,0)</f>
        <v>0</v>
      </c>
      <c r="BI411" s="218">
        <f>IF(N411="nulová",J411,0)</f>
        <v>0</v>
      </c>
      <c r="BJ411" s="19" t="s">
        <v>83</v>
      </c>
      <c r="BK411" s="218">
        <f>ROUND(I411*H411,2)</f>
        <v>0</v>
      </c>
      <c r="BL411" s="19" t="s">
        <v>141</v>
      </c>
      <c r="BM411" s="217" t="s">
        <v>568</v>
      </c>
    </row>
    <row r="412" s="2" customFormat="1">
      <c r="A412" s="40"/>
      <c r="B412" s="41"/>
      <c r="C412" s="42"/>
      <c r="D412" s="219" t="s">
        <v>143</v>
      </c>
      <c r="E412" s="42"/>
      <c r="F412" s="220" t="s">
        <v>569</v>
      </c>
      <c r="G412" s="42"/>
      <c r="H412" s="42"/>
      <c r="I412" s="221"/>
      <c r="J412" s="42"/>
      <c r="K412" s="42"/>
      <c r="L412" s="46"/>
      <c r="M412" s="222"/>
      <c r="N412" s="223"/>
      <c r="O412" s="86"/>
      <c r="P412" s="86"/>
      <c r="Q412" s="86"/>
      <c r="R412" s="86"/>
      <c r="S412" s="86"/>
      <c r="T412" s="87"/>
      <c r="U412" s="40"/>
      <c r="V412" s="40"/>
      <c r="W412" s="40"/>
      <c r="X412" s="40"/>
      <c r="Y412" s="40"/>
      <c r="Z412" s="40"/>
      <c r="AA412" s="40"/>
      <c r="AB412" s="40"/>
      <c r="AC412" s="40"/>
      <c r="AD412" s="40"/>
      <c r="AE412" s="40"/>
      <c r="AT412" s="19" t="s">
        <v>143</v>
      </c>
      <c r="AU412" s="19" t="s">
        <v>85</v>
      </c>
    </row>
    <row r="413" s="13" customFormat="1">
      <c r="A413" s="13"/>
      <c r="B413" s="224"/>
      <c r="C413" s="225"/>
      <c r="D413" s="226" t="s">
        <v>145</v>
      </c>
      <c r="E413" s="227" t="s">
        <v>19</v>
      </c>
      <c r="F413" s="228" t="s">
        <v>570</v>
      </c>
      <c r="G413" s="225"/>
      <c r="H413" s="229">
        <v>21.469999999999999</v>
      </c>
      <c r="I413" s="230"/>
      <c r="J413" s="225"/>
      <c r="K413" s="225"/>
      <c r="L413" s="231"/>
      <c r="M413" s="232"/>
      <c r="N413" s="233"/>
      <c r="O413" s="233"/>
      <c r="P413" s="233"/>
      <c r="Q413" s="233"/>
      <c r="R413" s="233"/>
      <c r="S413" s="233"/>
      <c r="T413" s="234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35" t="s">
        <v>145</v>
      </c>
      <c r="AU413" s="235" t="s">
        <v>85</v>
      </c>
      <c r="AV413" s="13" t="s">
        <v>85</v>
      </c>
      <c r="AW413" s="13" t="s">
        <v>37</v>
      </c>
      <c r="AX413" s="13" t="s">
        <v>75</v>
      </c>
      <c r="AY413" s="235" t="s">
        <v>134</v>
      </c>
    </row>
    <row r="414" s="13" customFormat="1">
      <c r="A414" s="13"/>
      <c r="B414" s="224"/>
      <c r="C414" s="225"/>
      <c r="D414" s="226" t="s">
        <v>145</v>
      </c>
      <c r="E414" s="227" t="s">
        <v>19</v>
      </c>
      <c r="F414" s="228" t="s">
        <v>571</v>
      </c>
      <c r="G414" s="225"/>
      <c r="H414" s="229">
        <v>28.864000000000001</v>
      </c>
      <c r="I414" s="230"/>
      <c r="J414" s="225"/>
      <c r="K414" s="225"/>
      <c r="L414" s="231"/>
      <c r="M414" s="232"/>
      <c r="N414" s="233"/>
      <c r="O414" s="233"/>
      <c r="P414" s="233"/>
      <c r="Q414" s="233"/>
      <c r="R414" s="233"/>
      <c r="S414" s="233"/>
      <c r="T414" s="234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35" t="s">
        <v>145</v>
      </c>
      <c r="AU414" s="235" t="s">
        <v>85</v>
      </c>
      <c r="AV414" s="13" t="s">
        <v>85</v>
      </c>
      <c r="AW414" s="13" t="s">
        <v>37</v>
      </c>
      <c r="AX414" s="13" t="s">
        <v>75</v>
      </c>
      <c r="AY414" s="235" t="s">
        <v>134</v>
      </c>
    </row>
    <row r="415" s="14" customFormat="1">
      <c r="A415" s="14"/>
      <c r="B415" s="236"/>
      <c r="C415" s="237"/>
      <c r="D415" s="226" t="s">
        <v>145</v>
      </c>
      <c r="E415" s="238" t="s">
        <v>19</v>
      </c>
      <c r="F415" s="239" t="s">
        <v>147</v>
      </c>
      <c r="G415" s="237"/>
      <c r="H415" s="240">
        <v>50.334000000000003</v>
      </c>
      <c r="I415" s="241"/>
      <c r="J415" s="237"/>
      <c r="K415" s="237"/>
      <c r="L415" s="242"/>
      <c r="M415" s="243"/>
      <c r="N415" s="244"/>
      <c r="O415" s="244"/>
      <c r="P415" s="244"/>
      <c r="Q415" s="244"/>
      <c r="R415" s="244"/>
      <c r="S415" s="244"/>
      <c r="T415" s="245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46" t="s">
        <v>145</v>
      </c>
      <c r="AU415" s="246" t="s">
        <v>85</v>
      </c>
      <c r="AV415" s="14" t="s">
        <v>141</v>
      </c>
      <c r="AW415" s="14" t="s">
        <v>37</v>
      </c>
      <c r="AX415" s="14" t="s">
        <v>83</v>
      </c>
      <c r="AY415" s="246" t="s">
        <v>134</v>
      </c>
    </row>
    <row r="416" s="2" customFormat="1" ht="16.5" customHeight="1">
      <c r="A416" s="40"/>
      <c r="B416" s="41"/>
      <c r="C416" s="206" t="s">
        <v>572</v>
      </c>
      <c r="D416" s="206" t="s">
        <v>136</v>
      </c>
      <c r="E416" s="207" t="s">
        <v>573</v>
      </c>
      <c r="F416" s="208" t="s">
        <v>574</v>
      </c>
      <c r="G416" s="209" t="s">
        <v>139</v>
      </c>
      <c r="H416" s="210">
        <v>141</v>
      </c>
      <c r="I416" s="211"/>
      <c r="J416" s="212">
        <f>ROUND(I416*H416,2)</f>
        <v>0</v>
      </c>
      <c r="K416" s="208" t="s">
        <v>140</v>
      </c>
      <c r="L416" s="46"/>
      <c r="M416" s="213" t="s">
        <v>19</v>
      </c>
      <c r="N416" s="214" t="s">
        <v>46</v>
      </c>
      <c r="O416" s="86"/>
      <c r="P416" s="215">
        <f>O416*H416</f>
        <v>0</v>
      </c>
      <c r="Q416" s="215">
        <v>0</v>
      </c>
      <c r="R416" s="215">
        <f>Q416*H416</f>
        <v>0</v>
      </c>
      <c r="S416" s="215">
        <v>0</v>
      </c>
      <c r="T416" s="216">
        <f>S416*H416</f>
        <v>0</v>
      </c>
      <c r="U416" s="40"/>
      <c r="V416" s="40"/>
      <c r="W416" s="40"/>
      <c r="X416" s="40"/>
      <c r="Y416" s="40"/>
      <c r="Z416" s="40"/>
      <c r="AA416" s="40"/>
      <c r="AB416" s="40"/>
      <c r="AC416" s="40"/>
      <c r="AD416" s="40"/>
      <c r="AE416" s="40"/>
      <c r="AR416" s="217" t="s">
        <v>141</v>
      </c>
      <c r="AT416" s="217" t="s">
        <v>136</v>
      </c>
      <c r="AU416" s="217" t="s">
        <v>85</v>
      </c>
      <c r="AY416" s="19" t="s">
        <v>134</v>
      </c>
      <c r="BE416" s="218">
        <f>IF(N416="základní",J416,0)</f>
        <v>0</v>
      </c>
      <c r="BF416" s="218">
        <f>IF(N416="snížená",J416,0)</f>
        <v>0</v>
      </c>
      <c r="BG416" s="218">
        <f>IF(N416="zákl. přenesená",J416,0)</f>
        <v>0</v>
      </c>
      <c r="BH416" s="218">
        <f>IF(N416="sníž. přenesená",J416,0)</f>
        <v>0</v>
      </c>
      <c r="BI416" s="218">
        <f>IF(N416="nulová",J416,0)</f>
        <v>0</v>
      </c>
      <c r="BJ416" s="19" t="s">
        <v>83</v>
      </c>
      <c r="BK416" s="218">
        <f>ROUND(I416*H416,2)</f>
        <v>0</v>
      </c>
      <c r="BL416" s="19" t="s">
        <v>141</v>
      </c>
      <c r="BM416" s="217" t="s">
        <v>575</v>
      </c>
    </row>
    <row r="417" s="2" customFormat="1">
      <c r="A417" s="40"/>
      <c r="B417" s="41"/>
      <c r="C417" s="42"/>
      <c r="D417" s="219" t="s">
        <v>143</v>
      </c>
      <c r="E417" s="42"/>
      <c r="F417" s="220" t="s">
        <v>576</v>
      </c>
      <c r="G417" s="42"/>
      <c r="H417" s="42"/>
      <c r="I417" s="221"/>
      <c r="J417" s="42"/>
      <c r="K417" s="42"/>
      <c r="L417" s="46"/>
      <c r="M417" s="222"/>
      <c r="N417" s="223"/>
      <c r="O417" s="86"/>
      <c r="P417" s="86"/>
      <c r="Q417" s="86"/>
      <c r="R417" s="86"/>
      <c r="S417" s="86"/>
      <c r="T417" s="87"/>
      <c r="U417" s="40"/>
      <c r="V417" s="40"/>
      <c r="W417" s="40"/>
      <c r="X417" s="40"/>
      <c r="Y417" s="40"/>
      <c r="Z417" s="40"/>
      <c r="AA417" s="40"/>
      <c r="AB417" s="40"/>
      <c r="AC417" s="40"/>
      <c r="AD417" s="40"/>
      <c r="AE417" s="40"/>
      <c r="AT417" s="19" t="s">
        <v>143</v>
      </c>
      <c r="AU417" s="19" t="s">
        <v>85</v>
      </c>
    </row>
    <row r="418" s="15" customFormat="1">
      <c r="A418" s="15"/>
      <c r="B418" s="247"/>
      <c r="C418" s="248"/>
      <c r="D418" s="226" t="s">
        <v>145</v>
      </c>
      <c r="E418" s="249" t="s">
        <v>19</v>
      </c>
      <c r="F418" s="250" t="s">
        <v>158</v>
      </c>
      <c r="G418" s="248"/>
      <c r="H418" s="249" t="s">
        <v>19</v>
      </c>
      <c r="I418" s="251"/>
      <c r="J418" s="248"/>
      <c r="K418" s="248"/>
      <c r="L418" s="252"/>
      <c r="M418" s="253"/>
      <c r="N418" s="254"/>
      <c r="O418" s="254"/>
      <c r="P418" s="254"/>
      <c r="Q418" s="254"/>
      <c r="R418" s="254"/>
      <c r="S418" s="254"/>
      <c r="T418" s="255"/>
      <c r="U418" s="15"/>
      <c r="V418" s="15"/>
      <c r="W418" s="15"/>
      <c r="X418" s="15"/>
      <c r="Y418" s="15"/>
      <c r="Z418" s="15"/>
      <c r="AA418" s="15"/>
      <c r="AB418" s="15"/>
      <c r="AC418" s="15"/>
      <c r="AD418" s="15"/>
      <c r="AE418" s="15"/>
      <c r="AT418" s="256" t="s">
        <v>145</v>
      </c>
      <c r="AU418" s="256" t="s">
        <v>85</v>
      </c>
      <c r="AV418" s="15" t="s">
        <v>83</v>
      </c>
      <c r="AW418" s="15" t="s">
        <v>37</v>
      </c>
      <c r="AX418" s="15" t="s">
        <v>75</v>
      </c>
      <c r="AY418" s="256" t="s">
        <v>134</v>
      </c>
    </row>
    <row r="419" s="13" customFormat="1">
      <c r="A419" s="13"/>
      <c r="B419" s="224"/>
      <c r="C419" s="225"/>
      <c r="D419" s="226" t="s">
        <v>145</v>
      </c>
      <c r="E419" s="227" t="s">
        <v>19</v>
      </c>
      <c r="F419" s="228" t="s">
        <v>159</v>
      </c>
      <c r="G419" s="225"/>
      <c r="H419" s="229">
        <v>82</v>
      </c>
      <c r="I419" s="230"/>
      <c r="J419" s="225"/>
      <c r="K419" s="225"/>
      <c r="L419" s="231"/>
      <c r="M419" s="232"/>
      <c r="N419" s="233"/>
      <c r="O419" s="233"/>
      <c r="P419" s="233"/>
      <c r="Q419" s="233"/>
      <c r="R419" s="233"/>
      <c r="S419" s="233"/>
      <c r="T419" s="234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35" t="s">
        <v>145</v>
      </c>
      <c r="AU419" s="235" t="s">
        <v>85</v>
      </c>
      <c r="AV419" s="13" t="s">
        <v>85</v>
      </c>
      <c r="AW419" s="13" t="s">
        <v>37</v>
      </c>
      <c r="AX419" s="13" t="s">
        <v>75</v>
      </c>
      <c r="AY419" s="235" t="s">
        <v>134</v>
      </c>
    </row>
    <row r="420" s="15" customFormat="1">
      <c r="A420" s="15"/>
      <c r="B420" s="247"/>
      <c r="C420" s="248"/>
      <c r="D420" s="226" t="s">
        <v>145</v>
      </c>
      <c r="E420" s="249" t="s">
        <v>19</v>
      </c>
      <c r="F420" s="250" t="s">
        <v>158</v>
      </c>
      <c r="G420" s="248"/>
      <c r="H420" s="249" t="s">
        <v>19</v>
      </c>
      <c r="I420" s="251"/>
      <c r="J420" s="248"/>
      <c r="K420" s="248"/>
      <c r="L420" s="252"/>
      <c r="M420" s="253"/>
      <c r="N420" s="254"/>
      <c r="O420" s="254"/>
      <c r="P420" s="254"/>
      <c r="Q420" s="254"/>
      <c r="R420" s="254"/>
      <c r="S420" s="254"/>
      <c r="T420" s="255"/>
      <c r="U420" s="15"/>
      <c r="V420" s="15"/>
      <c r="W420" s="15"/>
      <c r="X420" s="15"/>
      <c r="Y420" s="15"/>
      <c r="Z420" s="15"/>
      <c r="AA420" s="15"/>
      <c r="AB420" s="15"/>
      <c r="AC420" s="15"/>
      <c r="AD420" s="15"/>
      <c r="AE420" s="15"/>
      <c r="AT420" s="256" t="s">
        <v>145</v>
      </c>
      <c r="AU420" s="256" t="s">
        <v>85</v>
      </c>
      <c r="AV420" s="15" t="s">
        <v>83</v>
      </c>
      <c r="AW420" s="15" t="s">
        <v>37</v>
      </c>
      <c r="AX420" s="15" t="s">
        <v>75</v>
      </c>
      <c r="AY420" s="256" t="s">
        <v>134</v>
      </c>
    </row>
    <row r="421" s="13" customFormat="1">
      <c r="A421" s="13"/>
      <c r="B421" s="224"/>
      <c r="C421" s="225"/>
      <c r="D421" s="226" t="s">
        <v>145</v>
      </c>
      <c r="E421" s="227" t="s">
        <v>19</v>
      </c>
      <c r="F421" s="228" t="s">
        <v>160</v>
      </c>
      <c r="G421" s="225"/>
      <c r="H421" s="229">
        <v>59</v>
      </c>
      <c r="I421" s="230"/>
      <c r="J421" s="225"/>
      <c r="K421" s="225"/>
      <c r="L421" s="231"/>
      <c r="M421" s="232"/>
      <c r="N421" s="233"/>
      <c r="O421" s="233"/>
      <c r="P421" s="233"/>
      <c r="Q421" s="233"/>
      <c r="R421" s="233"/>
      <c r="S421" s="233"/>
      <c r="T421" s="234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35" t="s">
        <v>145</v>
      </c>
      <c r="AU421" s="235" t="s">
        <v>85</v>
      </c>
      <c r="AV421" s="13" t="s">
        <v>85</v>
      </c>
      <c r="AW421" s="13" t="s">
        <v>37</v>
      </c>
      <c r="AX421" s="13" t="s">
        <v>75</v>
      </c>
      <c r="AY421" s="235" t="s">
        <v>134</v>
      </c>
    </row>
    <row r="422" s="14" customFormat="1">
      <c r="A422" s="14"/>
      <c r="B422" s="236"/>
      <c r="C422" s="237"/>
      <c r="D422" s="226" t="s">
        <v>145</v>
      </c>
      <c r="E422" s="238" t="s">
        <v>19</v>
      </c>
      <c r="F422" s="239" t="s">
        <v>147</v>
      </c>
      <c r="G422" s="237"/>
      <c r="H422" s="240">
        <v>141</v>
      </c>
      <c r="I422" s="241"/>
      <c r="J422" s="237"/>
      <c r="K422" s="237"/>
      <c r="L422" s="242"/>
      <c r="M422" s="243"/>
      <c r="N422" s="244"/>
      <c r="O422" s="244"/>
      <c r="P422" s="244"/>
      <c r="Q422" s="244"/>
      <c r="R422" s="244"/>
      <c r="S422" s="244"/>
      <c r="T422" s="245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46" t="s">
        <v>145</v>
      </c>
      <c r="AU422" s="246" t="s">
        <v>85</v>
      </c>
      <c r="AV422" s="14" t="s">
        <v>141</v>
      </c>
      <c r="AW422" s="14" t="s">
        <v>37</v>
      </c>
      <c r="AX422" s="14" t="s">
        <v>83</v>
      </c>
      <c r="AY422" s="246" t="s">
        <v>134</v>
      </c>
    </row>
    <row r="423" s="2" customFormat="1" ht="16.5" customHeight="1">
      <c r="A423" s="40"/>
      <c r="B423" s="41"/>
      <c r="C423" s="206" t="s">
        <v>577</v>
      </c>
      <c r="D423" s="206" t="s">
        <v>136</v>
      </c>
      <c r="E423" s="207" t="s">
        <v>578</v>
      </c>
      <c r="F423" s="208" t="s">
        <v>579</v>
      </c>
      <c r="G423" s="209" t="s">
        <v>139</v>
      </c>
      <c r="H423" s="210">
        <v>166.25299999999999</v>
      </c>
      <c r="I423" s="211"/>
      <c r="J423" s="212">
        <f>ROUND(I423*H423,2)</f>
        <v>0</v>
      </c>
      <c r="K423" s="208" t="s">
        <v>140</v>
      </c>
      <c r="L423" s="46"/>
      <c r="M423" s="213" t="s">
        <v>19</v>
      </c>
      <c r="N423" s="214" t="s">
        <v>46</v>
      </c>
      <c r="O423" s="86"/>
      <c r="P423" s="215">
        <f>O423*H423</f>
        <v>0</v>
      </c>
      <c r="Q423" s="215">
        <v>0</v>
      </c>
      <c r="R423" s="215">
        <f>Q423*H423</f>
        <v>0</v>
      </c>
      <c r="S423" s="215">
        <v>0</v>
      </c>
      <c r="T423" s="216">
        <f>S423*H423</f>
        <v>0</v>
      </c>
      <c r="U423" s="40"/>
      <c r="V423" s="40"/>
      <c r="W423" s="40"/>
      <c r="X423" s="40"/>
      <c r="Y423" s="40"/>
      <c r="Z423" s="40"/>
      <c r="AA423" s="40"/>
      <c r="AB423" s="40"/>
      <c r="AC423" s="40"/>
      <c r="AD423" s="40"/>
      <c r="AE423" s="40"/>
      <c r="AR423" s="217" t="s">
        <v>141</v>
      </c>
      <c r="AT423" s="217" t="s">
        <v>136</v>
      </c>
      <c r="AU423" s="217" t="s">
        <v>85</v>
      </c>
      <c r="AY423" s="19" t="s">
        <v>134</v>
      </c>
      <c r="BE423" s="218">
        <f>IF(N423="základní",J423,0)</f>
        <v>0</v>
      </c>
      <c r="BF423" s="218">
        <f>IF(N423="snížená",J423,0)</f>
        <v>0</v>
      </c>
      <c r="BG423" s="218">
        <f>IF(N423="zákl. přenesená",J423,0)</f>
        <v>0</v>
      </c>
      <c r="BH423" s="218">
        <f>IF(N423="sníž. přenesená",J423,0)</f>
        <v>0</v>
      </c>
      <c r="BI423" s="218">
        <f>IF(N423="nulová",J423,0)</f>
        <v>0</v>
      </c>
      <c r="BJ423" s="19" t="s">
        <v>83</v>
      </c>
      <c r="BK423" s="218">
        <f>ROUND(I423*H423,2)</f>
        <v>0</v>
      </c>
      <c r="BL423" s="19" t="s">
        <v>141</v>
      </c>
      <c r="BM423" s="217" t="s">
        <v>580</v>
      </c>
    </row>
    <row r="424" s="2" customFormat="1">
      <c r="A424" s="40"/>
      <c r="B424" s="41"/>
      <c r="C424" s="42"/>
      <c r="D424" s="219" t="s">
        <v>143</v>
      </c>
      <c r="E424" s="42"/>
      <c r="F424" s="220" t="s">
        <v>581</v>
      </c>
      <c r="G424" s="42"/>
      <c r="H424" s="42"/>
      <c r="I424" s="221"/>
      <c r="J424" s="42"/>
      <c r="K424" s="42"/>
      <c r="L424" s="46"/>
      <c r="M424" s="222"/>
      <c r="N424" s="223"/>
      <c r="O424" s="86"/>
      <c r="P424" s="86"/>
      <c r="Q424" s="86"/>
      <c r="R424" s="86"/>
      <c r="S424" s="86"/>
      <c r="T424" s="87"/>
      <c r="U424" s="40"/>
      <c r="V424" s="40"/>
      <c r="W424" s="40"/>
      <c r="X424" s="40"/>
      <c r="Y424" s="40"/>
      <c r="Z424" s="40"/>
      <c r="AA424" s="40"/>
      <c r="AB424" s="40"/>
      <c r="AC424" s="40"/>
      <c r="AD424" s="40"/>
      <c r="AE424" s="40"/>
      <c r="AT424" s="19" t="s">
        <v>143</v>
      </c>
      <c r="AU424" s="19" t="s">
        <v>85</v>
      </c>
    </row>
    <row r="425" s="15" customFormat="1">
      <c r="A425" s="15"/>
      <c r="B425" s="247"/>
      <c r="C425" s="248"/>
      <c r="D425" s="226" t="s">
        <v>145</v>
      </c>
      <c r="E425" s="249" t="s">
        <v>19</v>
      </c>
      <c r="F425" s="250" t="s">
        <v>158</v>
      </c>
      <c r="G425" s="248"/>
      <c r="H425" s="249" t="s">
        <v>19</v>
      </c>
      <c r="I425" s="251"/>
      <c r="J425" s="248"/>
      <c r="K425" s="248"/>
      <c r="L425" s="252"/>
      <c r="M425" s="253"/>
      <c r="N425" s="254"/>
      <c r="O425" s="254"/>
      <c r="P425" s="254"/>
      <c r="Q425" s="254"/>
      <c r="R425" s="254"/>
      <c r="S425" s="254"/>
      <c r="T425" s="255"/>
      <c r="U425" s="15"/>
      <c r="V425" s="15"/>
      <c r="W425" s="15"/>
      <c r="X425" s="15"/>
      <c r="Y425" s="15"/>
      <c r="Z425" s="15"/>
      <c r="AA425" s="15"/>
      <c r="AB425" s="15"/>
      <c r="AC425" s="15"/>
      <c r="AD425" s="15"/>
      <c r="AE425" s="15"/>
      <c r="AT425" s="256" t="s">
        <v>145</v>
      </c>
      <c r="AU425" s="256" t="s">
        <v>85</v>
      </c>
      <c r="AV425" s="15" t="s">
        <v>83</v>
      </c>
      <c r="AW425" s="15" t="s">
        <v>37</v>
      </c>
      <c r="AX425" s="15" t="s">
        <v>75</v>
      </c>
      <c r="AY425" s="256" t="s">
        <v>134</v>
      </c>
    </row>
    <row r="426" s="13" customFormat="1">
      <c r="A426" s="13"/>
      <c r="B426" s="224"/>
      <c r="C426" s="225"/>
      <c r="D426" s="226" t="s">
        <v>145</v>
      </c>
      <c r="E426" s="227" t="s">
        <v>19</v>
      </c>
      <c r="F426" s="228" t="s">
        <v>159</v>
      </c>
      <c r="G426" s="225"/>
      <c r="H426" s="229">
        <v>82</v>
      </c>
      <c r="I426" s="230"/>
      <c r="J426" s="225"/>
      <c r="K426" s="225"/>
      <c r="L426" s="231"/>
      <c r="M426" s="232"/>
      <c r="N426" s="233"/>
      <c r="O426" s="233"/>
      <c r="P426" s="233"/>
      <c r="Q426" s="233"/>
      <c r="R426" s="233"/>
      <c r="S426" s="233"/>
      <c r="T426" s="234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35" t="s">
        <v>145</v>
      </c>
      <c r="AU426" s="235" t="s">
        <v>85</v>
      </c>
      <c r="AV426" s="13" t="s">
        <v>85</v>
      </c>
      <c r="AW426" s="13" t="s">
        <v>37</v>
      </c>
      <c r="AX426" s="13" t="s">
        <v>75</v>
      </c>
      <c r="AY426" s="235" t="s">
        <v>134</v>
      </c>
    </row>
    <row r="427" s="15" customFormat="1">
      <c r="A427" s="15"/>
      <c r="B427" s="247"/>
      <c r="C427" s="248"/>
      <c r="D427" s="226" t="s">
        <v>145</v>
      </c>
      <c r="E427" s="249" t="s">
        <v>19</v>
      </c>
      <c r="F427" s="250" t="s">
        <v>158</v>
      </c>
      <c r="G427" s="248"/>
      <c r="H427" s="249" t="s">
        <v>19</v>
      </c>
      <c r="I427" s="251"/>
      <c r="J427" s="248"/>
      <c r="K427" s="248"/>
      <c r="L427" s="252"/>
      <c r="M427" s="253"/>
      <c r="N427" s="254"/>
      <c r="O427" s="254"/>
      <c r="P427" s="254"/>
      <c r="Q427" s="254"/>
      <c r="R427" s="254"/>
      <c r="S427" s="254"/>
      <c r="T427" s="255"/>
      <c r="U427" s="15"/>
      <c r="V427" s="15"/>
      <c r="W427" s="15"/>
      <c r="X427" s="15"/>
      <c r="Y427" s="15"/>
      <c r="Z427" s="15"/>
      <c r="AA427" s="15"/>
      <c r="AB427" s="15"/>
      <c r="AC427" s="15"/>
      <c r="AD427" s="15"/>
      <c r="AE427" s="15"/>
      <c r="AT427" s="256" t="s">
        <v>145</v>
      </c>
      <c r="AU427" s="256" t="s">
        <v>85</v>
      </c>
      <c r="AV427" s="15" t="s">
        <v>83</v>
      </c>
      <c r="AW427" s="15" t="s">
        <v>37</v>
      </c>
      <c r="AX427" s="15" t="s">
        <v>75</v>
      </c>
      <c r="AY427" s="256" t="s">
        <v>134</v>
      </c>
    </row>
    <row r="428" s="13" customFormat="1">
      <c r="A428" s="13"/>
      <c r="B428" s="224"/>
      <c r="C428" s="225"/>
      <c r="D428" s="226" t="s">
        <v>145</v>
      </c>
      <c r="E428" s="227" t="s">
        <v>19</v>
      </c>
      <c r="F428" s="228" t="s">
        <v>160</v>
      </c>
      <c r="G428" s="225"/>
      <c r="H428" s="229">
        <v>59</v>
      </c>
      <c r="I428" s="230"/>
      <c r="J428" s="225"/>
      <c r="K428" s="225"/>
      <c r="L428" s="231"/>
      <c r="M428" s="232"/>
      <c r="N428" s="233"/>
      <c r="O428" s="233"/>
      <c r="P428" s="233"/>
      <c r="Q428" s="233"/>
      <c r="R428" s="233"/>
      <c r="S428" s="233"/>
      <c r="T428" s="234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35" t="s">
        <v>145</v>
      </c>
      <c r="AU428" s="235" t="s">
        <v>85</v>
      </c>
      <c r="AV428" s="13" t="s">
        <v>85</v>
      </c>
      <c r="AW428" s="13" t="s">
        <v>37</v>
      </c>
      <c r="AX428" s="13" t="s">
        <v>75</v>
      </c>
      <c r="AY428" s="235" t="s">
        <v>134</v>
      </c>
    </row>
    <row r="429" s="15" customFormat="1">
      <c r="A429" s="15"/>
      <c r="B429" s="247"/>
      <c r="C429" s="248"/>
      <c r="D429" s="226" t="s">
        <v>145</v>
      </c>
      <c r="E429" s="249" t="s">
        <v>19</v>
      </c>
      <c r="F429" s="250" t="s">
        <v>165</v>
      </c>
      <c r="G429" s="248"/>
      <c r="H429" s="249" t="s">
        <v>19</v>
      </c>
      <c r="I429" s="251"/>
      <c r="J429" s="248"/>
      <c r="K429" s="248"/>
      <c r="L429" s="252"/>
      <c r="M429" s="253"/>
      <c r="N429" s="254"/>
      <c r="O429" s="254"/>
      <c r="P429" s="254"/>
      <c r="Q429" s="254"/>
      <c r="R429" s="254"/>
      <c r="S429" s="254"/>
      <c r="T429" s="255"/>
      <c r="U429" s="15"/>
      <c r="V429" s="15"/>
      <c r="W429" s="15"/>
      <c r="X429" s="15"/>
      <c r="Y429" s="15"/>
      <c r="Z429" s="15"/>
      <c r="AA429" s="15"/>
      <c r="AB429" s="15"/>
      <c r="AC429" s="15"/>
      <c r="AD429" s="15"/>
      <c r="AE429" s="15"/>
      <c r="AT429" s="256" t="s">
        <v>145</v>
      </c>
      <c r="AU429" s="256" t="s">
        <v>85</v>
      </c>
      <c r="AV429" s="15" t="s">
        <v>83</v>
      </c>
      <c r="AW429" s="15" t="s">
        <v>37</v>
      </c>
      <c r="AX429" s="15" t="s">
        <v>75</v>
      </c>
      <c r="AY429" s="256" t="s">
        <v>134</v>
      </c>
    </row>
    <row r="430" s="13" customFormat="1">
      <c r="A430" s="13"/>
      <c r="B430" s="224"/>
      <c r="C430" s="225"/>
      <c r="D430" s="226" t="s">
        <v>145</v>
      </c>
      <c r="E430" s="227" t="s">
        <v>19</v>
      </c>
      <c r="F430" s="228" t="s">
        <v>166</v>
      </c>
      <c r="G430" s="225"/>
      <c r="H430" s="229">
        <v>25.253</v>
      </c>
      <c r="I430" s="230"/>
      <c r="J430" s="225"/>
      <c r="K430" s="225"/>
      <c r="L430" s="231"/>
      <c r="M430" s="232"/>
      <c r="N430" s="233"/>
      <c r="O430" s="233"/>
      <c r="P430" s="233"/>
      <c r="Q430" s="233"/>
      <c r="R430" s="233"/>
      <c r="S430" s="233"/>
      <c r="T430" s="234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35" t="s">
        <v>145</v>
      </c>
      <c r="AU430" s="235" t="s">
        <v>85</v>
      </c>
      <c r="AV430" s="13" t="s">
        <v>85</v>
      </c>
      <c r="AW430" s="13" t="s">
        <v>37</v>
      </c>
      <c r="AX430" s="13" t="s">
        <v>75</v>
      </c>
      <c r="AY430" s="235" t="s">
        <v>134</v>
      </c>
    </row>
    <row r="431" s="14" customFormat="1">
      <c r="A431" s="14"/>
      <c r="B431" s="236"/>
      <c r="C431" s="237"/>
      <c r="D431" s="226" t="s">
        <v>145</v>
      </c>
      <c r="E431" s="238" t="s">
        <v>19</v>
      </c>
      <c r="F431" s="239" t="s">
        <v>147</v>
      </c>
      <c r="G431" s="237"/>
      <c r="H431" s="240">
        <v>166.25299999999999</v>
      </c>
      <c r="I431" s="241"/>
      <c r="J431" s="237"/>
      <c r="K431" s="237"/>
      <c r="L431" s="242"/>
      <c r="M431" s="243"/>
      <c r="N431" s="244"/>
      <c r="O431" s="244"/>
      <c r="P431" s="244"/>
      <c r="Q431" s="244"/>
      <c r="R431" s="244"/>
      <c r="S431" s="244"/>
      <c r="T431" s="245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46" t="s">
        <v>145</v>
      </c>
      <c r="AU431" s="246" t="s">
        <v>85</v>
      </c>
      <c r="AV431" s="14" t="s">
        <v>141</v>
      </c>
      <c r="AW431" s="14" t="s">
        <v>37</v>
      </c>
      <c r="AX431" s="14" t="s">
        <v>83</v>
      </c>
      <c r="AY431" s="246" t="s">
        <v>134</v>
      </c>
    </row>
    <row r="432" s="2" customFormat="1" ht="24.15" customHeight="1">
      <c r="A432" s="40"/>
      <c r="B432" s="41"/>
      <c r="C432" s="206" t="s">
        <v>582</v>
      </c>
      <c r="D432" s="206" t="s">
        <v>136</v>
      </c>
      <c r="E432" s="207" t="s">
        <v>583</v>
      </c>
      <c r="F432" s="208" t="s">
        <v>584</v>
      </c>
      <c r="G432" s="209" t="s">
        <v>139</v>
      </c>
      <c r="H432" s="210">
        <v>166.25299999999999</v>
      </c>
      <c r="I432" s="211"/>
      <c r="J432" s="212">
        <f>ROUND(I432*H432,2)</f>
        <v>0</v>
      </c>
      <c r="K432" s="208" t="s">
        <v>140</v>
      </c>
      <c r="L432" s="46"/>
      <c r="M432" s="213" t="s">
        <v>19</v>
      </c>
      <c r="N432" s="214" t="s">
        <v>46</v>
      </c>
      <c r="O432" s="86"/>
      <c r="P432" s="215">
        <f>O432*H432</f>
        <v>0</v>
      </c>
      <c r="Q432" s="215">
        <v>0</v>
      </c>
      <c r="R432" s="215">
        <f>Q432*H432</f>
        <v>0</v>
      </c>
      <c r="S432" s="215">
        <v>0</v>
      </c>
      <c r="T432" s="216">
        <f>S432*H432</f>
        <v>0</v>
      </c>
      <c r="U432" s="40"/>
      <c r="V432" s="40"/>
      <c r="W432" s="40"/>
      <c r="X432" s="40"/>
      <c r="Y432" s="40"/>
      <c r="Z432" s="40"/>
      <c r="AA432" s="40"/>
      <c r="AB432" s="40"/>
      <c r="AC432" s="40"/>
      <c r="AD432" s="40"/>
      <c r="AE432" s="40"/>
      <c r="AR432" s="217" t="s">
        <v>141</v>
      </c>
      <c r="AT432" s="217" t="s">
        <v>136</v>
      </c>
      <c r="AU432" s="217" t="s">
        <v>85</v>
      </c>
      <c r="AY432" s="19" t="s">
        <v>134</v>
      </c>
      <c r="BE432" s="218">
        <f>IF(N432="základní",J432,0)</f>
        <v>0</v>
      </c>
      <c r="BF432" s="218">
        <f>IF(N432="snížená",J432,0)</f>
        <v>0</v>
      </c>
      <c r="BG432" s="218">
        <f>IF(N432="zákl. přenesená",J432,0)</f>
        <v>0</v>
      </c>
      <c r="BH432" s="218">
        <f>IF(N432="sníž. přenesená",J432,0)</f>
        <v>0</v>
      </c>
      <c r="BI432" s="218">
        <f>IF(N432="nulová",J432,0)</f>
        <v>0</v>
      </c>
      <c r="BJ432" s="19" t="s">
        <v>83</v>
      </c>
      <c r="BK432" s="218">
        <f>ROUND(I432*H432,2)</f>
        <v>0</v>
      </c>
      <c r="BL432" s="19" t="s">
        <v>141</v>
      </c>
      <c r="BM432" s="217" t="s">
        <v>585</v>
      </c>
    </row>
    <row r="433" s="2" customFormat="1">
      <c r="A433" s="40"/>
      <c r="B433" s="41"/>
      <c r="C433" s="42"/>
      <c r="D433" s="219" t="s">
        <v>143</v>
      </c>
      <c r="E433" s="42"/>
      <c r="F433" s="220" t="s">
        <v>586</v>
      </c>
      <c r="G433" s="42"/>
      <c r="H433" s="42"/>
      <c r="I433" s="221"/>
      <c r="J433" s="42"/>
      <c r="K433" s="42"/>
      <c r="L433" s="46"/>
      <c r="M433" s="222"/>
      <c r="N433" s="223"/>
      <c r="O433" s="86"/>
      <c r="P433" s="86"/>
      <c r="Q433" s="86"/>
      <c r="R433" s="86"/>
      <c r="S433" s="86"/>
      <c r="T433" s="87"/>
      <c r="U433" s="40"/>
      <c r="V433" s="40"/>
      <c r="W433" s="40"/>
      <c r="X433" s="40"/>
      <c r="Y433" s="40"/>
      <c r="Z433" s="40"/>
      <c r="AA433" s="40"/>
      <c r="AB433" s="40"/>
      <c r="AC433" s="40"/>
      <c r="AD433" s="40"/>
      <c r="AE433" s="40"/>
      <c r="AT433" s="19" t="s">
        <v>143</v>
      </c>
      <c r="AU433" s="19" t="s">
        <v>85</v>
      </c>
    </row>
    <row r="434" s="15" customFormat="1">
      <c r="A434" s="15"/>
      <c r="B434" s="247"/>
      <c r="C434" s="248"/>
      <c r="D434" s="226" t="s">
        <v>145</v>
      </c>
      <c r="E434" s="249" t="s">
        <v>19</v>
      </c>
      <c r="F434" s="250" t="s">
        <v>587</v>
      </c>
      <c r="G434" s="248"/>
      <c r="H434" s="249" t="s">
        <v>19</v>
      </c>
      <c r="I434" s="251"/>
      <c r="J434" s="248"/>
      <c r="K434" s="248"/>
      <c r="L434" s="252"/>
      <c r="M434" s="253"/>
      <c r="N434" s="254"/>
      <c r="O434" s="254"/>
      <c r="P434" s="254"/>
      <c r="Q434" s="254"/>
      <c r="R434" s="254"/>
      <c r="S434" s="254"/>
      <c r="T434" s="255"/>
      <c r="U434" s="15"/>
      <c r="V434" s="15"/>
      <c r="W434" s="15"/>
      <c r="X434" s="15"/>
      <c r="Y434" s="15"/>
      <c r="Z434" s="15"/>
      <c r="AA434" s="15"/>
      <c r="AB434" s="15"/>
      <c r="AC434" s="15"/>
      <c r="AD434" s="15"/>
      <c r="AE434" s="15"/>
      <c r="AT434" s="256" t="s">
        <v>145</v>
      </c>
      <c r="AU434" s="256" t="s">
        <v>85</v>
      </c>
      <c r="AV434" s="15" t="s">
        <v>83</v>
      </c>
      <c r="AW434" s="15" t="s">
        <v>37</v>
      </c>
      <c r="AX434" s="15" t="s">
        <v>75</v>
      </c>
      <c r="AY434" s="256" t="s">
        <v>134</v>
      </c>
    </row>
    <row r="435" s="15" customFormat="1">
      <c r="A435" s="15"/>
      <c r="B435" s="247"/>
      <c r="C435" s="248"/>
      <c r="D435" s="226" t="s">
        <v>145</v>
      </c>
      <c r="E435" s="249" t="s">
        <v>19</v>
      </c>
      <c r="F435" s="250" t="s">
        <v>158</v>
      </c>
      <c r="G435" s="248"/>
      <c r="H435" s="249" t="s">
        <v>19</v>
      </c>
      <c r="I435" s="251"/>
      <c r="J435" s="248"/>
      <c r="K435" s="248"/>
      <c r="L435" s="252"/>
      <c r="M435" s="253"/>
      <c r="N435" s="254"/>
      <c r="O435" s="254"/>
      <c r="P435" s="254"/>
      <c r="Q435" s="254"/>
      <c r="R435" s="254"/>
      <c r="S435" s="254"/>
      <c r="T435" s="255"/>
      <c r="U435" s="15"/>
      <c r="V435" s="15"/>
      <c r="W435" s="15"/>
      <c r="X435" s="15"/>
      <c r="Y435" s="15"/>
      <c r="Z435" s="15"/>
      <c r="AA435" s="15"/>
      <c r="AB435" s="15"/>
      <c r="AC435" s="15"/>
      <c r="AD435" s="15"/>
      <c r="AE435" s="15"/>
      <c r="AT435" s="256" t="s">
        <v>145</v>
      </c>
      <c r="AU435" s="256" t="s">
        <v>85</v>
      </c>
      <c r="AV435" s="15" t="s">
        <v>83</v>
      </c>
      <c r="AW435" s="15" t="s">
        <v>37</v>
      </c>
      <c r="AX435" s="15" t="s">
        <v>75</v>
      </c>
      <c r="AY435" s="256" t="s">
        <v>134</v>
      </c>
    </row>
    <row r="436" s="13" customFormat="1">
      <c r="A436" s="13"/>
      <c r="B436" s="224"/>
      <c r="C436" s="225"/>
      <c r="D436" s="226" t="s">
        <v>145</v>
      </c>
      <c r="E436" s="227" t="s">
        <v>19</v>
      </c>
      <c r="F436" s="228" t="s">
        <v>159</v>
      </c>
      <c r="G436" s="225"/>
      <c r="H436" s="229">
        <v>82</v>
      </c>
      <c r="I436" s="230"/>
      <c r="J436" s="225"/>
      <c r="K436" s="225"/>
      <c r="L436" s="231"/>
      <c r="M436" s="232"/>
      <c r="N436" s="233"/>
      <c r="O436" s="233"/>
      <c r="P436" s="233"/>
      <c r="Q436" s="233"/>
      <c r="R436" s="233"/>
      <c r="S436" s="233"/>
      <c r="T436" s="234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35" t="s">
        <v>145</v>
      </c>
      <c r="AU436" s="235" t="s">
        <v>85</v>
      </c>
      <c r="AV436" s="13" t="s">
        <v>85</v>
      </c>
      <c r="AW436" s="13" t="s">
        <v>37</v>
      </c>
      <c r="AX436" s="13" t="s">
        <v>75</v>
      </c>
      <c r="AY436" s="235" t="s">
        <v>134</v>
      </c>
    </row>
    <row r="437" s="15" customFormat="1">
      <c r="A437" s="15"/>
      <c r="B437" s="247"/>
      <c r="C437" s="248"/>
      <c r="D437" s="226" t="s">
        <v>145</v>
      </c>
      <c r="E437" s="249" t="s">
        <v>19</v>
      </c>
      <c r="F437" s="250" t="s">
        <v>158</v>
      </c>
      <c r="G437" s="248"/>
      <c r="H437" s="249" t="s">
        <v>19</v>
      </c>
      <c r="I437" s="251"/>
      <c r="J437" s="248"/>
      <c r="K437" s="248"/>
      <c r="L437" s="252"/>
      <c r="M437" s="253"/>
      <c r="N437" s="254"/>
      <c r="O437" s="254"/>
      <c r="P437" s="254"/>
      <c r="Q437" s="254"/>
      <c r="R437" s="254"/>
      <c r="S437" s="254"/>
      <c r="T437" s="255"/>
      <c r="U437" s="15"/>
      <c r="V437" s="15"/>
      <c r="W437" s="15"/>
      <c r="X437" s="15"/>
      <c r="Y437" s="15"/>
      <c r="Z437" s="15"/>
      <c r="AA437" s="15"/>
      <c r="AB437" s="15"/>
      <c r="AC437" s="15"/>
      <c r="AD437" s="15"/>
      <c r="AE437" s="15"/>
      <c r="AT437" s="256" t="s">
        <v>145</v>
      </c>
      <c r="AU437" s="256" t="s">
        <v>85</v>
      </c>
      <c r="AV437" s="15" t="s">
        <v>83</v>
      </c>
      <c r="AW437" s="15" t="s">
        <v>37</v>
      </c>
      <c r="AX437" s="15" t="s">
        <v>75</v>
      </c>
      <c r="AY437" s="256" t="s">
        <v>134</v>
      </c>
    </row>
    <row r="438" s="13" customFormat="1">
      <c r="A438" s="13"/>
      <c r="B438" s="224"/>
      <c r="C438" s="225"/>
      <c r="D438" s="226" t="s">
        <v>145</v>
      </c>
      <c r="E438" s="227" t="s">
        <v>19</v>
      </c>
      <c r="F438" s="228" t="s">
        <v>160</v>
      </c>
      <c r="G438" s="225"/>
      <c r="H438" s="229">
        <v>59</v>
      </c>
      <c r="I438" s="230"/>
      <c r="J438" s="225"/>
      <c r="K438" s="225"/>
      <c r="L438" s="231"/>
      <c r="M438" s="232"/>
      <c r="N438" s="233"/>
      <c r="O438" s="233"/>
      <c r="P438" s="233"/>
      <c r="Q438" s="233"/>
      <c r="R438" s="233"/>
      <c r="S438" s="233"/>
      <c r="T438" s="234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35" t="s">
        <v>145</v>
      </c>
      <c r="AU438" s="235" t="s">
        <v>85</v>
      </c>
      <c r="AV438" s="13" t="s">
        <v>85</v>
      </c>
      <c r="AW438" s="13" t="s">
        <v>37</v>
      </c>
      <c r="AX438" s="13" t="s">
        <v>75</v>
      </c>
      <c r="AY438" s="235" t="s">
        <v>134</v>
      </c>
    </row>
    <row r="439" s="15" customFormat="1">
      <c r="A439" s="15"/>
      <c r="B439" s="247"/>
      <c r="C439" s="248"/>
      <c r="D439" s="226" t="s">
        <v>145</v>
      </c>
      <c r="E439" s="249" t="s">
        <v>19</v>
      </c>
      <c r="F439" s="250" t="s">
        <v>165</v>
      </c>
      <c r="G439" s="248"/>
      <c r="H439" s="249" t="s">
        <v>19</v>
      </c>
      <c r="I439" s="251"/>
      <c r="J439" s="248"/>
      <c r="K439" s="248"/>
      <c r="L439" s="252"/>
      <c r="M439" s="253"/>
      <c r="N439" s="254"/>
      <c r="O439" s="254"/>
      <c r="P439" s="254"/>
      <c r="Q439" s="254"/>
      <c r="R439" s="254"/>
      <c r="S439" s="254"/>
      <c r="T439" s="255"/>
      <c r="U439" s="15"/>
      <c r="V439" s="15"/>
      <c r="W439" s="15"/>
      <c r="X439" s="15"/>
      <c r="Y439" s="15"/>
      <c r="Z439" s="15"/>
      <c r="AA439" s="15"/>
      <c r="AB439" s="15"/>
      <c r="AC439" s="15"/>
      <c r="AD439" s="15"/>
      <c r="AE439" s="15"/>
      <c r="AT439" s="256" t="s">
        <v>145</v>
      </c>
      <c r="AU439" s="256" t="s">
        <v>85</v>
      </c>
      <c r="AV439" s="15" t="s">
        <v>83</v>
      </c>
      <c r="AW439" s="15" t="s">
        <v>37</v>
      </c>
      <c r="AX439" s="15" t="s">
        <v>75</v>
      </c>
      <c r="AY439" s="256" t="s">
        <v>134</v>
      </c>
    </row>
    <row r="440" s="13" customFormat="1">
      <c r="A440" s="13"/>
      <c r="B440" s="224"/>
      <c r="C440" s="225"/>
      <c r="D440" s="226" t="s">
        <v>145</v>
      </c>
      <c r="E440" s="227" t="s">
        <v>19</v>
      </c>
      <c r="F440" s="228" t="s">
        <v>166</v>
      </c>
      <c r="G440" s="225"/>
      <c r="H440" s="229">
        <v>25.253</v>
      </c>
      <c r="I440" s="230"/>
      <c r="J440" s="225"/>
      <c r="K440" s="225"/>
      <c r="L440" s="231"/>
      <c r="M440" s="232"/>
      <c r="N440" s="233"/>
      <c r="O440" s="233"/>
      <c r="P440" s="233"/>
      <c r="Q440" s="233"/>
      <c r="R440" s="233"/>
      <c r="S440" s="233"/>
      <c r="T440" s="234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35" t="s">
        <v>145</v>
      </c>
      <c r="AU440" s="235" t="s">
        <v>85</v>
      </c>
      <c r="AV440" s="13" t="s">
        <v>85</v>
      </c>
      <c r="AW440" s="13" t="s">
        <v>37</v>
      </c>
      <c r="AX440" s="13" t="s">
        <v>75</v>
      </c>
      <c r="AY440" s="235" t="s">
        <v>134</v>
      </c>
    </row>
    <row r="441" s="14" customFormat="1">
      <c r="A441" s="14"/>
      <c r="B441" s="236"/>
      <c r="C441" s="237"/>
      <c r="D441" s="226" t="s">
        <v>145</v>
      </c>
      <c r="E441" s="238" t="s">
        <v>19</v>
      </c>
      <c r="F441" s="239" t="s">
        <v>147</v>
      </c>
      <c r="G441" s="237"/>
      <c r="H441" s="240">
        <v>166.25299999999999</v>
      </c>
      <c r="I441" s="241"/>
      <c r="J441" s="237"/>
      <c r="K441" s="237"/>
      <c r="L441" s="242"/>
      <c r="M441" s="243"/>
      <c r="N441" s="244"/>
      <c r="O441" s="244"/>
      <c r="P441" s="244"/>
      <c r="Q441" s="244"/>
      <c r="R441" s="244"/>
      <c r="S441" s="244"/>
      <c r="T441" s="245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46" t="s">
        <v>145</v>
      </c>
      <c r="AU441" s="246" t="s">
        <v>85</v>
      </c>
      <c r="AV441" s="14" t="s">
        <v>141</v>
      </c>
      <c r="AW441" s="14" t="s">
        <v>37</v>
      </c>
      <c r="AX441" s="14" t="s">
        <v>83</v>
      </c>
      <c r="AY441" s="246" t="s">
        <v>134</v>
      </c>
    </row>
    <row r="442" s="2" customFormat="1" ht="21.75" customHeight="1">
      <c r="A442" s="40"/>
      <c r="B442" s="41"/>
      <c r="C442" s="206" t="s">
        <v>588</v>
      </c>
      <c r="D442" s="206" t="s">
        <v>136</v>
      </c>
      <c r="E442" s="207" t="s">
        <v>589</v>
      </c>
      <c r="F442" s="208" t="s">
        <v>590</v>
      </c>
      <c r="G442" s="209" t="s">
        <v>139</v>
      </c>
      <c r="H442" s="210">
        <v>25.253</v>
      </c>
      <c r="I442" s="211"/>
      <c r="J442" s="212">
        <f>ROUND(I442*H442,2)</f>
        <v>0</v>
      </c>
      <c r="K442" s="208" t="s">
        <v>140</v>
      </c>
      <c r="L442" s="46"/>
      <c r="M442" s="213" t="s">
        <v>19</v>
      </c>
      <c r="N442" s="214" t="s">
        <v>46</v>
      </c>
      <c r="O442" s="86"/>
      <c r="P442" s="215">
        <f>O442*H442</f>
        <v>0</v>
      </c>
      <c r="Q442" s="215">
        <v>0</v>
      </c>
      <c r="R442" s="215">
        <f>Q442*H442</f>
        <v>0</v>
      </c>
      <c r="S442" s="215">
        <v>0</v>
      </c>
      <c r="T442" s="216">
        <f>S442*H442</f>
        <v>0</v>
      </c>
      <c r="U442" s="40"/>
      <c r="V442" s="40"/>
      <c r="W442" s="40"/>
      <c r="X442" s="40"/>
      <c r="Y442" s="40"/>
      <c r="Z442" s="40"/>
      <c r="AA442" s="40"/>
      <c r="AB442" s="40"/>
      <c r="AC442" s="40"/>
      <c r="AD442" s="40"/>
      <c r="AE442" s="40"/>
      <c r="AR442" s="217" t="s">
        <v>141</v>
      </c>
      <c r="AT442" s="217" t="s">
        <v>136</v>
      </c>
      <c r="AU442" s="217" t="s">
        <v>85</v>
      </c>
      <c r="AY442" s="19" t="s">
        <v>134</v>
      </c>
      <c r="BE442" s="218">
        <f>IF(N442="základní",J442,0)</f>
        <v>0</v>
      </c>
      <c r="BF442" s="218">
        <f>IF(N442="snížená",J442,0)</f>
        <v>0</v>
      </c>
      <c r="BG442" s="218">
        <f>IF(N442="zákl. přenesená",J442,0)</f>
        <v>0</v>
      </c>
      <c r="BH442" s="218">
        <f>IF(N442="sníž. přenesená",J442,0)</f>
        <v>0</v>
      </c>
      <c r="BI442" s="218">
        <f>IF(N442="nulová",J442,0)</f>
        <v>0</v>
      </c>
      <c r="BJ442" s="19" t="s">
        <v>83</v>
      </c>
      <c r="BK442" s="218">
        <f>ROUND(I442*H442,2)</f>
        <v>0</v>
      </c>
      <c r="BL442" s="19" t="s">
        <v>141</v>
      </c>
      <c r="BM442" s="217" t="s">
        <v>591</v>
      </c>
    </row>
    <row r="443" s="2" customFormat="1">
      <c r="A443" s="40"/>
      <c r="B443" s="41"/>
      <c r="C443" s="42"/>
      <c r="D443" s="219" t="s">
        <v>143</v>
      </c>
      <c r="E443" s="42"/>
      <c r="F443" s="220" t="s">
        <v>592</v>
      </c>
      <c r="G443" s="42"/>
      <c r="H443" s="42"/>
      <c r="I443" s="221"/>
      <c r="J443" s="42"/>
      <c r="K443" s="42"/>
      <c r="L443" s="46"/>
      <c r="M443" s="222"/>
      <c r="N443" s="223"/>
      <c r="O443" s="86"/>
      <c r="P443" s="86"/>
      <c r="Q443" s="86"/>
      <c r="R443" s="86"/>
      <c r="S443" s="86"/>
      <c r="T443" s="87"/>
      <c r="U443" s="40"/>
      <c r="V443" s="40"/>
      <c r="W443" s="40"/>
      <c r="X443" s="40"/>
      <c r="Y443" s="40"/>
      <c r="Z443" s="40"/>
      <c r="AA443" s="40"/>
      <c r="AB443" s="40"/>
      <c r="AC443" s="40"/>
      <c r="AD443" s="40"/>
      <c r="AE443" s="40"/>
      <c r="AT443" s="19" t="s">
        <v>143</v>
      </c>
      <c r="AU443" s="19" t="s">
        <v>85</v>
      </c>
    </row>
    <row r="444" s="15" customFormat="1">
      <c r="A444" s="15"/>
      <c r="B444" s="247"/>
      <c r="C444" s="248"/>
      <c r="D444" s="226" t="s">
        <v>145</v>
      </c>
      <c r="E444" s="249" t="s">
        <v>19</v>
      </c>
      <c r="F444" s="250" t="s">
        <v>593</v>
      </c>
      <c r="G444" s="248"/>
      <c r="H444" s="249" t="s">
        <v>19</v>
      </c>
      <c r="I444" s="251"/>
      <c r="J444" s="248"/>
      <c r="K444" s="248"/>
      <c r="L444" s="252"/>
      <c r="M444" s="253"/>
      <c r="N444" s="254"/>
      <c r="O444" s="254"/>
      <c r="P444" s="254"/>
      <c r="Q444" s="254"/>
      <c r="R444" s="254"/>
      <c r="S444" s="254"/>
      <c r="T444" s="255"/>
      <c r="U444" s="15"/>
      <c r="V444" s="15"/>
      <c r="W444" s="15"/>
      <c r="X444" s="15"/>
      <c r="Y444" s="15"/>
      <c r="Z444" s="15"/>
      <c r="AA444" s="15"/>
      <c r="AB444" s="15"/>
      <c r="AC444" s="15"/>
      <c r="AD444" s="15"/>
      <c r="AE444" s="15"/>
      <c r="AT444" s="256" t="s">
        <v>145</v>
      </c>
      <c r="AU444" s="256" t="s">
        <v>85</v>
      </c>
      <c r="AV444" s="15" t="s">
        <v>83</v>
      </c>
      <c r="AW444" s="15" t="s">
        <v>37</v>
      </c>
      <c r="AX444" s="15" t="s">
        <v>75</v>
      </c>
      <c r="AY444" s="256" t="s">
        <v>134</v>
      </c>
    </row>
    <row r="445" s="15" customFormat="1">
      <c r="A445" s="15"/>
      <c r="B445" s="247"/>
      <c r="C445" s="248"/>
      <c r="D445" s="226" t="s">
        <v>145</v>
      </c>
      <c r="E445" s="249" t="s">
        <v>19</v>
      </c>
      <c r="F445" s="250" t="s">
        <v>594</v>
      </c>
      <c r="G445" s="248"/>
      <c r="H445" s="249" t="s">
        <v>19</v>
      </c>
      <c r="I445" s="251"/>
      <c r="J445" s="248"/>
      <c r="K445" s="248"/>
      <c r="L445" s="252"/>
      <c r="M445" s="253"/>
      <c r="N445" s="254"/>
      <c r="O445" s="254"/>
      <c r="P445" s="254"/>
      <c r="Q445" s="254"/>
      <c r="R445" s="254"/>
      <c r="S445" s="254"/>
      <c r="T445" s="255"/>
      <c r="U445" s="15"/>
      <c r="V445" s="15"/>
      <c r="W445" s="15"/>
      <c r="X445" s="15"/>
      <c r="Y445" s="15"/>
      <c r="Z445" s="15"/>
      <c r="AA445" s="15"/>
      <c r="AB445" s="15"/>
      <c r="AC445" s="15"/>
      <c r="AD445" s="15"/>
      <c r="AE445" s="15"/>
      <c r="AT445" s="256" t="s">
        <v>145</v>
      </c>
      <c r="AU445" s="256" t="s">
        <v>85</v>
      </c>
      <c r="AV445" s="15" t="s">
        <v>83</v>
      </c>
      <c r="AW445" s="15" t="s">
        <v>37</v>
      </c>
      <c r="AX445" s="15" t="s">
        <v>75</v>
      </c>
      <c r="AY445" s="256" t="s">
        <v>134</v>
      </c>
    </row>
    <row r="446" s="13" customFormat="1">
      <c r="A446" s="13"/>
      <c r="B446" s="224"/>
      <c r="C446" s="225"/>
      <c r="D446" s="226" t="s">
        <v>145</v>
      </c>
      <c r="E446" s="227" t="s">
        <v>19</v>
      </c>
      <c r="F446" s="228" t="s">
        <v>166</v>
      </c>
      <c r="G446" s="225"/>
      <c r="H446" s="229">
        <v>25.253</v>
      </c>
      <c r="I446" s="230"/>
      <c r="J446" s="225"/>
      <c r="K446" s="225"/>
      <c r="L446" s="231"/>
      <c r="M446" s="232"/>
      <c r="N446" s="233"/>
      <c r="O446" s="233"/>
      <c r="P446" s="233"/>
      <c r="Q446" s="233"/>
      <c r="R446" s="233"/>
      <c r="S446" s="233"/>
      <c r="T446" s="234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35" t="s">
        <v>145</v>
      </c>
      <c r="AU446" s="235" t="s">
        <v>85</v>
      </c>
      <c r="AV446" s="13" t="s">
        <v>85</v>
      </c>
      <c r="AW446" s="13" t="s">
        <v>37</v>
      </c>
      <c r="AX446" s="13" t="s">
        <v>83</v>
      </c>
      <c r="AY446" s="235" t="s">
        <v>134</v>
      </c>
    </row>
    <row r="447" s="12" customFormat="1" ht="22.8" customHeight="1">
      <c r="A447" s="12"/>
      <c r="B447" s="190"/>
      <c r="C447" s="191"/>
      <c r="D447" s="192" t="s">
        <v>74</v>
      </c>
      <c r="E447" s="204" t="s">
        <v>194</v>
      </c>
      <c r="F447" s="204" t="s">
        <v>595</v>
      </c>
      <c r="G447" s="191"/>
      <c r="H447" s="191"/>
      <c r="I447" s="194"/>
      <c r="J447" s="205">
        <f>BK447</f>
        <v>0</v>
      </c>
      <c r="K447" s="191"/>
      <c r="L447" s="196"/>
      <c r="M447" s="197"/>
      <c r="N447" s="198"/>
      <c r="O447" s="198"/>
      <c r="P447" s="199">
        <f>SUM(P448:P503)</f>
        <v>0</v>
      </c>
      <c r="Q447" s="198"/>
      <c r="R447" s="199">
        <f>SUM(R448:R503)</f>
        <v>2.3633718046280001</v>
      </c>
      <c r="S447" s="198"/>
      <c r="T447" s="200">
        <f>SUM(T448:T503)</f>
        <v>43.600399999999993</v>
      </c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R447" s="201" t="s">
        <v>83</v>
      </c>
      <c r="AT447" s="202" t="s">
        <v>74</v>
      </c>
      <c r="AU447" s="202" t="s">
        <v>83</v>
      </c>
      <c r="AY447" s="201" t="s">
        <v>134</v>
      </c>
      <c r="BK447" s="203">
        <f>SUM(BK448:BK503)</f>
        <v>0</v>
      </c>
    </row>
    <row r="448" s="2" customFormat="1" ht="16.5" customHeight="1">
      <c r="A448" s="40"/>
      <c r="B448" s="41"/>
      <c r="C448" s="206" t="s">
        <v>596</v>
      </c>
      <c r="D448" s="206" t="s">
        <v>136</v>
      </c>
      <c r="E448" s="207" t="s">
        <v>597</v>
      </c>
      <c r="F448" s="208" t="s">
        <v>598</v>
      </c>
      <c r="G448" s="209" t="s">
        <v>139</v>
      </c>
      <c r="H448" s="210">
        <v>47.5</v>
      </c>
      <c r="I448" s="211"/>
      <c r="J448" s="212">
        <f>ROUND(I448*H448,2)</f>
        <v>0</v>
      </c>
      <c r="K448" s="208" t="s">
        <v>140</v>
      </c>
      <c r="L448" s="46"/>
      <c r="M448" s="213" t="s">
        <v>19</v>
      </c>
      <c r="N448" s="214" t="s">
        <v>46</v>
      </c>
      <c r="O448" s="86"/>
      <c r="P448" s="215">
        <f>O448*H448</f>
        <v>0</v>
      </c>
      <c r="Q448" s="215">
        <v>0.00019550000000000001</v>
      </c>
      <c r="R448" s="215">
        <f>Q448*H448</f>
        <v>0.0092862500000000011</v>
      </c>
      <c r="S448" s="215">
        <v>0</v>
      </c>
      <c r="T448" s="216">
        <f>S448*H448</f>
        <v>0</v>
      </c>
      <c r="U448" s="40"/>
      <c r="V448" s="40"/>
      <c r="W448" s="40"/>
      <c r="X448" s="40"/>
      <c r="Y448" s="40"/>
      <c r="Z448" s="40"/>
      <c r="AA448" s="40"/>
      <c r="AB448" s="40"/>
      <c r="AC448" s="40"/>
      <c r="AD448" s="40"/>
      <c r="AE448" s="40"/>
      <c r="AR448" s="217" t="s">
        <v>141</v>
      </c>
      <c r="AT448" s="217" t="s">
        <v>136</v>
      </c>
      <c r="AU448" s="217" t="s">
        <v>85</v>
      </c>
      <c r="AY448" s="19" t="s">
        <v>134</v>
      </c>
      <c r="BE448" s="218">
        <f>IF(N448="základní",J448,0)</f>
        <v>0</v>
      </c>
      <c r="BF448" s="218">
        <f>IF(N448="snížená",J448,0)</f>
        <v>0</v>
      </c>
      <c r="BG448" s="218">
        <f>IF(N448="zákl. přenesená",J448,0)</f>
        <v>0</v>
      </c>
      <c r="BH448" s="218">
        <f>IF(N448="sníž. přenesená",J448,0)</f>
        <v>0</v>
      </c>
      <c r="BI448" s="218">
        <f>IF(N448="nulová",J448,0)</f>
        <v>0</v>
      </c>
      <c r="BJ448" s="19" t="s">
        <v>83</v>
      </c>
      <c r="BK448" s="218">
        <f>ROUND(I448*H448,2)</f>
        <v>0</v>
      </c>
      <c r="BL448" s="19" t="s">
        <v>141</v>
      </c>
      <c r="BM448" s="217" t="s">
        <v>599</v>
      </c>
    </row>
    <row r="449" s="2" customFormat="1">
      <c r="A449" s="40"/>
      <c r="B449" s="41"/>
      <c r="C449" s="42"/>
      <c r="D449" s="219" t="s">
        <v>143</v>
      </c>
      <c r="E449" s="42"/>
      <c r="F449" s="220" t="s">
        <v>600</v>
      </c>
      <c r="G449" s="42"/>
      <c r="H449" s="42"/>
      <c r="I449" s="221"/>
      <c r="J449" s="42"/>
      <c r="K449" s="42"/>
      <c r="L449" s="46"/>
      <c r="M449" s="222"/>
      <c r="N449" s="223"/>
      <c r="O449" s="86"/>
      <c r="P449" s="86"/>
      <c r="Q449" s="86"/>
      <c r="R449" s="86"/>
      <c r="S449" s="86"/>
      <c r="T449" s="87"/>
      <c r="U449" s="40"/>
      <c r="V449" s="40"/>
      <c r="W449" s="40"/>
      <c r="X449" s="40"/>
      <c r="Y449" s="40"/>
      <c r="Z449" s="40"/>
      <c r="AA449" s="40"/>
      <c r="AB449" s="40"/>
      <c r="AC449" s="40"/>
      <c r="AD449" s="40"/>
      <c r="AE449" s="40"/>
      <c r="AT449" s="19" t="s">
        <v>143</v>
      </c>
      <c r="AU449" s="19" t="s">
        <v>85</v>
      </c>
    </row>
    <row r="450" s="15" customFormat="1">
      <c r="A450" s="15"/>
      <c r="B450" s="247"/>
      <c r="C450" s="248"/>
      <c r="D450" s="226" t="s">
        <v>145</v>
      </c>
      <c r="E450" s="249" t="s">
        <v>19</v>
      </c>
      <c r="F450" s="250" t="s">
        <v>601</v>
      </c>
      <c r="G450" s="248"/>
      <c r="H450" s="249" t="s">
        <v>19</v>
      </c>
      <c r="I450" s="251"/>
      <c r="J450" s="248"/>
      <c r="K450" s="248"/>
      <c r="L450" s="252"/>
      <c r="M450" s="253"/>
      <c r="N450" s="254"/>
      <c r="O450" s="254"/>
      <c r="P450" s="254"/>
      <c r="Q450" s="254"/>
      <c r="R450" s="254"/>
      <c r="S450" s="254"/>
      <c r="T450" s="255"/>
      <c r="U450" s="15"/>
      <c r="V450" s="15"/>
      <c r="W450" s="15"/>
      <c r="X450" s="15"/>
      <c r="Y450" s="15"/>
      <c r="Z450" s="15"/>
      <c r="AA450" s="15"/>
      <c r="AB450" s="15"/>
      <c r="AC450" s="15"/>
      <c r="AD450" s="15"/>
      <c r="AE450" s="15"/>
      <c r="AT450" s="256" t="s">
        <v>145</v>
      </c>
      <c r="AU450" s="256" t="s">
        <v>85</v>
      </c>
      <c r="AV450" s="15" t="s">
        <v>83</v>
      </c>
      <c r="AW450" s="15" t="s">
        <v>37</v>
      </c>
      <c r="AX450" s="15" t="s">
        <v>75</v>
      </c>
      <c r="AY450" s="256" t="s">
        <v>134</v>
      </c>
    </row>
    <row r="451" s="13" customFormat="1">
      <c r="A451" s="13"/>
      <c r="B451" s="224"/>
      <c r="C451" s="225"/>
      <c r="D451" s="226" t="s">
        <v>145</v>
      </c>
      <c r="E451" s="227" t="s">
        <v>19</v>
      </c>
      <c r="F451" s="228" t="s">
        <v>602</v>
      </c>
      <c r="G451" s="225"/>
      <c r="H451" s="229">
        <v>47.5</v>
      </c>
      <c r="I451" s="230"/>
      <c r="J451" s="225"/>
      <c r="K451" s="225"/>
      <c r="L451" s="231"/>
      <c r="M451" s="232"/>
      <c r="N451" s="233"/>
      <c r="O451" s="233"/>
      <c r="P451" s="233"/>
      <c r="Q451" s="233"/>
      <c r="R451" s="233"/>
      <c r="S451" s="233"/>
      <c r="T451" s="234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35" t="s">
        <v>145</v>
      </c>
      <c r="AU451" s="235" t="s">
        <v>85</v>
      </c>
      <c r="AV451" s="13" t="s">
        <v>85</v>
      </c>
      <c r="AW451" s="13" t="s">
        <v>37</v>
      </c>
      <c r="AX451" s="13" t="s">
        <v>75</v>
      </c>
      <c r="AY451" s="235" t="s">
        <v>134</v>
      </c>
    </row>
    <row r="452" s="14" customFormat="1">
      <c r="A452" s="14"/>
      <c r="B452" s="236"/>
      <c r="C452" s="237"/>
      <c r="D452" s="226" t="s">
        <v>145</v>
      </c>
      <c r="E452" s="238" t="s">
        <v>19</v>
      </c>
      <c r="F452" s="239" t="s">
        <v>147</v>
      </c>
      <c r="G452" s="237"/>
      <c r="H452" s="240">
        <v>47.5</v>
      </c>
      <c r="I452" s="241"/>
      <c r="J452" s="237"/>
      <c r="K452" s="237"/>
      <c r="L452" s="242"/>
      <c r="M452" s="243"/>
      <c r="N452" s="244"/>
      <c r="O452" s="244"/>
      <c r="P452" s="244"/>
      <c r="Q452" s="244"/>
      <c r="R452" s="244"/>
      <c r="S452" s="244"/>
      <c r="T452" s="245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46" t="s">
        <v>145</v>
      </c>
      <c r="AU452" s="246" t="s">
        <v>85</v>
      </c>
      <c r="AV452" s="14" t="s">
        <v>141</v>
      </c>
      <c r="AW452" s="14" t="s">
        <v>37</v>
      </c>
      <c r="AX452" s="14" t="s">
        <v>83</v>
      </c>
      <c r="AY452" s="246" t="s">
        <v>134</v>
      </c>
    </row>
    <row r="453" s="2" customFormat="1" ht="16.5" customHeight="1">
      <c r="A453" s="40"/>
      <c r="B453" s="41"/>
      <c r="C453" s="206" t="s">
        <v>603</v>
      </c>
      <c r="D453" s="206" t="s">
        <v>136</v>
      </c>
      <c r="E453" s="207" t="s">
        <v>604</v>
      </c>
      <c r="F453" s="208" t="s">
        <v>605</v>
      </c>
      <c r="G453" s="209" t="s">
        <v>170</v>
      </c>
      <c r="H453" s="210">
        <v>20.43</v>
      </c>
      <c r="I453" s="211"/>
      <c r="J453" s="212">
        <f>ROUND(I453*H453,2)</f>
        <v>0</v>
      </c>
      <c r="K453" s="208" t="s">
        <v>140</v>
      </c>
      <c r="L453" s="46"/>
      <c r="M453" s="213" t="s">
        <v>19</v>
      </c>
      <c r="N453" s="214" t="s">
        <v>46</v>
      </c>
      <c r="O453" s="86"/>
      <c r="P453" s="215">
        <f>O453*H453</f>
        <v>0</v>
      </c>
      <c r="Q453" s="215">
        <v>0.00117</v>
      </c>
      <c r="R453" s="215">
        <f>Q453*H453</f>
        <v>0.0239031</v>
      </c>
      <c r="S453" s="215">
        <v>0</v>
      </c>
      <c r="T453" s="216">
        <f>S453*H453</f>
        <v>0</v>
      </c>
      <c r="U453" s="40"/>
      <c r="V453" s="40"/>
      <c r="W453" s="40"/>
      <c r="X453" s="40"/>
      <c r="Y453" s="40"/>
      <c r="Z453" s="40"/>
      <c r="AA453" s="40"/>
      <c r="AB453" s="40"/>
      <c r="AC453" s="40"/>
      <c r="AD453" s="40"/>
      <c r="AE453" s="40"/>
      <c r="AR453" s="217" t="s">
        <v>141</v>
      </c>
      <c r="AT453" s="217" t="s">
        <v>136</v>
      </c>
      <c r="AU453" s="217" t="s">
        <v>85</v>
      </c>
      <c r="AY453" s="19" t="s">
        <v>134</v>
      </c>
      <c r="BE453" s="218">
        <f>IF(N453="základní",J453,0)</f>
        <v>0</v>
      </c>
      <c r="BF453" s="218">
        <f>IF(N453="snížená",J453,0)</f>
        <v>0</v>
      </c>
      <c r="BG453" s="218">
        <f>IF(N453="zákl. přenesená",J453,0)</f>
        <v>0</v>
      </c>
      <c r="BH453" s="218">
        <f>IF(N453="sníž. přenesená",J453,0)</f>
        <v>0</v>
      </c>
      <c r="BI453" s="218">
        <f>IF(N453="nulová",J453,0)</f>
        <v>0</v>
      </c>
      <c r="BJ453" s="19" t="s">
        <v>83</v>
      </c>
      <c r="BK453" s="218">
        <f>ROUND(I453*H453,2)</f>
        <v>0</v>
      </c>
      <c r="BL453" s="19" t="s">
        <v>141</v>
      </c>
      <c r="BM453" s="217" t="s">
        <v>606</v>
      </c>
    </row>
    <row r="454" s="2" customFormat="1">
      <c r="A454" s="40"/>
      <c r="B454" s="41"/>
      <c r="C454" s="42"/>
      <c r="D454" s="219" t="s">
        <v>143</v>
      </c>
      <c r="E454" s="42"/>
      <c r="F454" s="220" t="s">
        <v>607</v>
      </c>
      <c r="G454" s="42"/>
      <c r="H454" s="42"/>
      <c r="I454" s="221"/>
      <c r="J454" s="42"/>
      <c r="K454" s="42"/>
      <c r="L454" s="46"/>
      <c r="M454" s="222"/>
      <c r="N454" s="223"/>
      <c r="O454" s="86"/>
      <c r="P454" s="86"/>
      <c r="Q454" s="86"/>
      <c r="R454" s="86"/>
      <c r="S454" s="86"/>
      <c r="T454" s="87"/>
      <c r="U454" s="40"/>
      <c r="V454" s="40"/>
      <c r="W454" s="40"/>
      <c r="X454" s="40"/>
      <c r="Y454" s="40"/>
      <c r="Z454" s="40"/>
      <c r="AA454" s="40"/>
      <c r="AB454" s="40"/>
      <c r="AC454" s="40"/>
      <c r="AD454" s="40"/>
      <c r="AE454" s="40"/>
      <c r="AT454" s="19" t="s">
        <v>143</v>
      </c>
      <c r="AU454" s="19" t="s">
        <v>85</v>
      </c>
    </row>
    <row r="455" s="13" customFormat="1">
      <c r="A455" s="13"/>
      <c r="B455" s="224"/>
      <c r="C455" s="225"/>
      <c r="D455" s="226" t="s">
        <v>145</v>
      </c>
      <c r="E455" s="227" t="s">
        <v>19</v>
      </c>
      <c r="F455" s="228" t="s">
        <v>608</v>
      </c>
      <c r="G455" s="225"/>
      <c r="H455" s="229">
        <v>20.43</v>
      </c>
      <c r="I455" s="230"/>
      <c r="J455" s="225"/>
      <c r="K455" s="225"/>
      <c r="L455" s="231"/>
      <c r="M455" s="232"/>
      <c r="N455" s="233"/>
      <c r="O455" s="233"/>
      <c r="P455" s="233"/>
      <c r="Q455" s="233"/>
      <c r="R455" s="233"/>
      <c r="S455" s="233"/>
      <c r="T455" s="234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35" t="s">
        <v>145</v>
      </c>
      <c r="AU455" s="235" t="s">
        <v>85</v>
      </c>
      <c r="AV455" s="13" t="s">
        <v>85</v>
      </c>
      <c r="AW455" s="13" t="s">
        <v>37</v>
      </c>
      <c r="AX455" s="13" t="s">
        <v>83</v>
      </c>
      <c r="AY455" s="235" t="s">
        <v>134</v>
      </c>
    </row>
    <row r="456" s="2" customFormat="1" ht="16.5" customHeight="1">
      <c r="A456" s="40"/>
      <c r="B456" s="41"/>
      <c r="C456" s="206" t="s">
        <v>609</v>
      </c>
      <c r="D456" s="206" t="s">
        <v>136</v>
      </c>
      <c r="E456" s="207" t="s">
        <v>610</v>
      </c>
      <c r="F456" s="208" t="s">
        <v>611</v>
      </c>
      <c r="G456" s="209" t="s">
        <v>170</v>
      </c>
      <c r="H456" s="210">
        <v>20.43</v>
      </c>
      <c r="I456" s="211"/>
      <c r="J456" s="212">
        <f>ROUND(I456*H456,2)</f>
        <v>0</v>
      </c>
      <c r="K456" s="208" t="s">
        <v>140</v>
      </c>
      <c r="L456" s="46"/>
      <c r="M456" s="213" t="s">
        <v>19</v>
      </c>
      <c r="N456" s="214" t="s">
        <v>46</v>
      </c>
      <c r="O456" s="86"/>
      <c r="P456" s="215">
        <f>O456*H456</f>
        <v>0</v>
      </c>
      <c r="Q456" s="215">
        <v>0.00058049999999999996</v>
      </c>
      <c r="R456" s="215">
        <f>Q456*H456</f>
        <v>0.011859614999999999</v>
      </c>
      <c r="S456" s="215">
        <v>0</v>
      </c>
      <c r="T456" s="216">
        <f>S456*H456</f>
        <v>0</v>
      </c>
      <c r="U456" s="40"/>
      <c r="V456" s="40"/>
      <c r="W456" s="40"/>
      <c r="X456" s="40"/>
      <c r="Y456" s="40"/>
      <c r="Z456" s="40"/>
      <c r="AA456" s="40"/>
      <c r="AB456" s="40"/>
      <c r="AC456" s="40"/>
      <c r="AD456" s="40"/>
      <c r="AE456" s="40"/>
      <c r="AR456" s="217" t="s">
        <v>141</v>
      </c>
      <c r="AT456" s="217" t="s">
        <v>136</v>
      </c>
      <c r="AU456" s="217" t="s">
        <v>85</v>
      </c>
      <c r="AY456" s="19" t="s">
        <v>134</v>
      </c>
      <c r="BE456" s="218">
        <f>IF(N456="základní",J456,0)</f>
        <v>0</v>
      </c>
      <c r="BF456" s="218">
        <f>IF(N456="snížená",J456,0)</f>
        <v>0</v>
      </c>
      <c r="BG456" s="218">
        <f>IF(N456="zákl. přenesená",J456,0)</f>
        <v>0</v>
      </c>
      <c r="BH456" s="218">
        <f>IF(N456="sníž. přenesená",J456,0)</f>
        <v>0</v>
      </c>
      <c r="BI456" s="218">
        <f>IF(N456="nulová",J456,0)</f>
        <v>0</v>
      </c>
      <c r="BJ456" s="19" t="s">
        <v>83</v>
      </c>
      <c r="BK456" s="218">
        <f>ROUND(I456*H456,2)</f>
        <v>0</v>
      </c>
      <c r="BL456" s="19" t="s">
        <v>141</v>
      </c>
      <c r="BM456" s="217" t="s">
        <v>612</v>
      </c>
    </row>
    <row r="457" s="2" customFormat="1">
      <c r="A457" s="40"/>
      <c r="B457" s="41"/>
      <c r="C457" s="42"/>
      <c r="D457" s="219" t="s">
        <v>143</v>
      </c>
      <c r="E457" s="42"/>
      <c r="F457" s="220" t="s">
        <v>613</v>
      </c>
      <c r="G457" s="42"/>
      <c r="H457" s="42"/>
      <c r="I457" s="221"/>
      <c r="J457" s="42"/>
      <c r="K457" s="42"/>
      <c r="L457" s="46"/>
      <c r="M457" s="222"/>
      <c r="N457" s="223"/>
      <c r="O457" s="86"/>
      <c r="P457" s="86"/>
      <c r="Q457" s="86"/>
      <c r="R457" s="86"/>
      <c r="S457" s="86"/>
      <c r="T457" s="87"/>
      <c r="U457" s="40"/>
      <c r="V457" s="40"/>
      <c r="W457" s="40"/>
      <c r="X457" s="40"/>
      <c r="Y457" s="40"/>
      <c r="Z457" s="40"/>
      <c r="AA457" s="40"/>
      <c r="AB457" s="40"/>
      <c r="AC457" s="40"/>
      <c r="AD457" s="40"/>
      <c r="AE457" s="40"/>
      <c r="AT457" s="19" t="s">
        <v>143</v>
      </c>
      <c r="AU457" s="19" t="s">
        <v>85</v>
      </c>
    </row>
    <row r="458" s="2" customFormat="1" ht="16.5" customHeight="1">
      <c r="A458" s="40"/>
      <c r="B458" s="41"/>
      <c r="C458" s="257" t="s">
        <v>614</v>
      </c>
      <c r="D458" s="257" t="s">
        <v>242</v>
      </c>
      <c r="E458" s="258" t="s">
        <v>615</v>
      </c>
      <c r="F458" s="259" t="s">
        <v>616</v>
      </c>
      <c r="G458" s="260" t="s">
        <v>170</v>
      </c>
      <c r="H458" s="261">
        <v>20.43</v>
      </c>
      <c r="I458" s="262"/>
      <c r="J458" s="263">
        <f>ROUND(I458*H458,2)</f>
        <v>0</v>
      </c>
      <c r="K458" s="259" t="s">
        <v>19</v>
      </c>
      <c r="L458" s="264"/>
      <c r="M458" s="265" t="s">
        <v>19</v>
      </c>
      <c r="N458" s="266" t="s">
        <v>46</v>
      </c>
      <c r="O458" s="86"/>
      <c r="P458" s="215">
        <f>O458*H458</f>
        <v>0</v>
      </c>
      <c r="Q458" s="215">
        <v>0</v>
      </c>
      <c r="R458" s="215">
        <f>Q458*H458</f>
        <v>0</v>
      </c>
      <c r="S458" s="215">
        <v>0</v>
      </c>
      <c r="T458" s="216">
        <f>S458*H458</f>
        <v>0</v>
      </c>
      <c r="U458" s="40"/>
      <c r="V458" s="40"/>
      <c r="W458" s="40"/>
      <c r="X458" s="40"/>
      <c r="Y458" s="40"/>
      <c r="Z458" s="40"/>
      <c r="AA458" s="40"/>
      <c r="AB458" s="40"/>
      <c r="AC458" s="40"/>
      <c r="AD458" s="40"/>
      <c r="AE458" s="40"/>
      <c r="AR458" s="217" t="s">
        <v>188</v>
      </c>
      <c r="AT458" s="217" t="s">
        <v>242</v>
      </c>
      <c r="AU458" s="217" t="s">
        <v>85</v>
      </c>
      <c r="AY458" s="19" t="s">
        <v>134</v>
      </c>
      <c r="BE458" s="218">
        <f>IF(N458="základní",J458,0)</f>
        <v>0</v>
      </c>
      <c r="BF458" s="218">
        <f>IF(N458="snížená",J458,0)</f>
        <v>0</v>
      </c>
      <c r="BG458" s="218">
        <f>IF(N458="zákl. přenesená",J458,0)</f>
        <v>0</v>
      </c>
      <c r="BH458" s="218">
        <f>IF(N458="sníž. přenesená",J458,0)</f>
        <v>0</v>
      </c>
      <c r="BI458" s="218">
        <f>IF(N458="nulová",J458,0)</f>
        <v>0</v>
      </c>
      <c r="BJ458" s="19" t="s">
        <v>83</v>
      </c>
      <c r="BK458" s="218">
        <f>ROUND(I458*H458,2)</f>
        <v>0</v>
      </c>
      <c r="BL458" s="19" t="s">
        <v>141</v>
      </c>
      <c r="BM458" s="217" t="s">
        <v>617</v>
      </c>
    </row>
    <row r="459" s="2" customFormat="1" ht="16.5" customHeight="1">
      <c r="A459" s="40"/>
      <c r="B459" s="41"/>
      <c r="C459" s="206" t="s">
        <v>618</v>
      </c>
      <c r="D459" s="206" t="s">
        <v>136</v>
      </c>
      <c r="E459" s="207" t="s">
        <v>619</v>
      </c>
      <c r="F459" s="208" t="s">
        <v>620</v>
      </c>
      <c r="G459" s="209" t="s">
        <v>170</v>
      </c>
      <c r="H459" s="210">
        <v>12.9</v>
      </c>
      <c r="I459" s="211"/>
      <c r="J459" s="212">
        <f>ROUND(I459*H459,2)</f>
        <v>0</v>
      </c>
      <c r="K459" s="208" t="s">
        <v>140</v>
      </c>
      <c r="L459" s="46"/>
      <c r="M459" s="213" t="s">
        <v>19</v>
      </c>
      <c r="N459" s="214" t="s">
        <v>46</v>
      </c>
      <c r="O459" s="86"/>
      <c r="P459" s="215">
        <f>O459*H459</f>
        <v>0</v>
      </c>
      <c r="Q459" s="215">
        <v>1.995E-06</v>
      </c>
      <c r="R459" s="215">
        <f>Q459*H459</f>
        <v>2.5735500000000001E-05</v>
      </c>
      <c r="S459" s="215">
        <v>0</v>
      </c>
      <c r="T459" s="216">
        <f>S459*H459</f>
        <v>0</v>
      </c>
      <c r="U459" s="40"/>
      <c r="V459" s="40"/>
      <c r="W459" s="40"/>
      <c r="X459" s="40"/>
      <c r="Y459" s="40"/>
      <c r="Z459" s="40"/>
      <c r="AA459" s="40"/>
      <c r="AB459" s="40"/>
      <c r="AC459" s="40"/>
      <c r="AD459" s="40"/>
      <c r="AE459" s="40"/>
      <c r="AR459" s="217" t="s">
        <v>141</v>
      </c>
      <c r="AT459" s="217" t="s">
        <v>136</v>
      </c>
      <c r="AU459" s="217" t="s">
        <v>85</v>
      </c>
      <c r="AY459" s="19" t="s">
        <v>134</v>
      </c>
      <c r="BE459" s="218">
        <f>IF(N459="základní",J459,0)</f>
        <v>0</v>
      </c>
      <c r="BF459" s="218">
        <f>IF(N459="snížená",J459,0)</f>
        <v>0</v>
      </c>
      <c r="BG459" s="218">
        <f>IF(N459="zákl. přenesená",J459,0)</f>
        <v>0</v>
      </c>
      <c r="BH459" s="218">
        <f>IF(N459="sníž. přenesená",J459,0)</f>
        <v>0</v>
      </c>
      <c r="BI459" s="218">
        <f>IF(N459="nulová",J459,0)</f>
        <v>0</v>
      </c>
      <c r="BJ459" s="19" t="s">
        <v>83</v>
      </c>
      <c r="BK459" s="218">
        <f>ROUND(I459*H459,2)</f>
        <v>0</v>
      </c>
      <c r="BL459" s="19" t="s">
        <v>141</v>
      </c>
      <c r="BM459" s="217" t="s">
        <v>621</v>
      </c>
    </row>
    <row r="460" s="2" customFormat="1">
      <c r="A460" s="40"/>
      <c r="B460" s="41"/>
      <c r="C460" s="42"/>
      <c r="D460" s="219" t="s">
        <v>143</v>
      </c>
      <c r="E460" s="42"/>
      <c r="F460" s="220" t="s">
        <v>622</v>
      </c>
      <c r="G460" s="42"/>
      <c r="H460" s="42"/>
      <c r="I460" s="221"/>
      <c r="J460" s="42"/>
      <c r="K460" s="42"/>
      <c r="L460" s="46"/>
      <c r="M460" s="222"/>
      <c r="N460" s="223"/>
      <c r="O460" s="86"/>
      <c r="P460" s="86"/>
      <c r="Q460" s="86"/>
      <c r="R460" s="86"/>
      <c r="S460" s="86"/>
      <c r="T460" s="87"/>
      <c r="U460" s="40"/>
      <c r="V460" s="40"/>
      <c r="W460" s="40"/>
      <c r="X460" s="40"/>
      <c r="Y460" s="40"/>
      <c r="Z460" s="40"/>
      <c r="AA460" s="40"/>
      <c r="AB460" s="40"/>
      <c r="AC460" s="40"/>
      <c r="AD460" s="40"/>
      <c r="AE460" s="40"/>
      <c r="AT460" s="19" t="s">
        <v>143</v>
      </c>
      <c r="AU460" s="19" t="s">
        <v>85</v>
      </c>
    </row>
    <row r="461" s="13" customFormat="1">
      <c r="A461" s="13"/>
      <c r="B461" s="224"/>
      <c r="C461" s="225"/>
      <c r="D461" s="226" t="s">
        <v>145</v>
      </c>
      <c r="E461" s="227" t="s">
        <v>19</v>
      </c>
      <c r="F461" s="228" t="s">
        <v>623</v>
      </c>
      <c r="G461" s="225"/>
      <c r="H461" s="229">
        <v>4.5999999999999996</v>
      </c>
      <c r="I461" s="230"/>
      <c r="J461" s="225"/>
      <c r="K461" s="225"/>
      <c r="L461" s="231"/>
      <c r="M461" s="232"/>
      <c r="N461" s="233"/>
      <c r="O461" s="233"/>
      <c r="P461" s="233"/>
      <c r="Q461" s="233"/>
      <c r="R461" s="233"/>
      <c r="S461" s="233"/>
      <c r="T461" s="234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35" t="s">
        <v>145</v>
      </c>
      <c r="AU461" s="235" t="s">
        <v>85</v>
      </c>
      <c r="AV461" s="13" t="s">
        <v>85</v>
      </c>
      <c r="AW461" s="13" t="s">
        <v>37</v>
      </c>
      <c r="AX461" s="13" t="s">
        <v>75</v>
      </c>
      <c r="AY461" s="235" t="s">
        <v>134</v>
      </c>
    </row>
    <row r="462" s="13" customFormat="1">
      <c r="A462" s="13"/>
      <c r="B462" s="224"/>
      <c r="C462" s="225"/>
      <c r="D462" s="226" t="s">
        <v>145</v>
      </c>
      <c r="E462" s="227" t="s">
        <v>19</v>
      </c>
      <c r="F462" s="228" t="s">
        <v>624</v>
      </c>
      <c r="G462" s="225"/>
      <c r="H462" s="229">
        <v>8.3000000000000007</v>
      </c>
      <c r="I462" s="230"/>
      <c r="J462" s="225"/>
      <c r="K462" s="225"/>
      <c r="L462" s="231"/>
      <c r="M462" s="232"/>
      <c r="N462" s="233"/>
      <c r="O462" s="233"/>
      <c r="P462" s="233"/>
      <c r="Q462" s="233"/>
      <c r="R462" s="233"/>
      <c r="S462" s="233"/>
      <c r="T462" s="234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35" t="s">
        <v>145</v>
      </c>
      <c r="AU462" s="235" t="s">
        <v>85</v>
      </c>
      <c r="AV462" s="13" t="s">
        <v>85</v>
      </c>
      <c r="AW462" s="13" t="s">
        <v>37</v>
      </c>
      <c r="AX462" s="13" t="s">
        <v>75</v>
      </c>
      <c r="AY462" s="235" t="s">
        <v>134</v>
      </c>
    </row>
    <row r="463" s="14" customFormat="1">
      <c r="A463" s="14"/>
      <c r="B463" s="236"/>
      <c r="C463" s="237"/>
      <c r="D463" s="226" t="s">
        <v>145</v>
      </c>
      <c r="E463" s="238" t="s">
        <v>19</v>
      </c>
      <c r="F463" s="239" t="s">
        <v>147</v>
      </c>
      <c r="G463" s="237"/>
      <c r="H463" s="240">
        <v>12.9</v>
      </c>
      <c r="I463" s="241"/>
      <c r="J463" s="237"/>
      <c r="K463" s="237"/>
      <c r="L463" s="242"/>
      <c r="M463" s="243"/>
      <c r="N463" s="244"/>
      <c r="O463" s="244"/>
      <c r="P463" s="244"/>
      <c r="Q463" s="244"/>
      <c r="R463" s="244"/>
      <c r="S463" s="244"/>
      <c r="T463" s="245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46" t="s">
        <v>145</v>
      </c>
      <c r="AU463" s="246" t="s">
        <v>85</v>
      </c>
      <c r="AV463" s="14" t="s">
        <v>141</v>
      </c>
      <c r="AW463" s="14" t="s">
        <v>37</v>
      </c>
      <c r="AX463" s="14" t="s">
        <v>83</v>
      </c>
      <c r="AY463" s="246" t="s">
        <v>134</v>
      </c>
    </row>
    <row r="464" s="2" customFormat="1" ht="16.5" customHeight="1">
      <c r="A464" s="40"/>
      <c r="B464" s="41"/>
      <c r="C464" s="206" t="s">
        <v>625</v>
      </c>
      <c r="D464" s="206" t="s">
        <v>136</v>
      </c>
      <c r="E464" s="207" t="s">
        <v>626</v>
      </c>
      <c r="F464" s="208" t="s">
        <v>627</v>
      </c>
      <c r="G464" s="209" t="s">
        <v>139</v>
      </c>
      <c r="H464" s="210">
        <v>3</v>
      </c>
      <c r="I464" s="211"/>
      <c r="J464" s="212">
        <f>ROUND(I464*H464,2)</f>
        <v>0</v>
      </c>
      <c r="K464" s="208" t="s">
        <v>140</v>
      </c>
      <c r="L464" s="46"/>
      <c r="M464" s="213" t="s">
        <v>19</v>
      </c>
      <c r="N464" s="214" t="s">
        <v>46</v>
      </c>
      <c r="O464" s="86"/>
      <c r="P464" s="215">
        <f>O464*H464</f>
        <v>0</v>
      </c>
      <c r="Q464" s="215">
        <v>0.00063000000000000003</v>
      </c>
      <c r="R464" s="215">
        <f>Q464*H464</f>
        <v>0.0018900000000000002</v>
      </c>
      <c r="S464" s="215">
        <v>0</v>
      </c>
      <c r="T464" s="216">
        <f>S464*H464</f>
        <v>0</v>
      </c>
      <c r="U464" s="40"/>
      <c r="V464" s="40"/>
      <c r="W464" s="40"/>
      <c r="X464" s="40"/>
      <c r="Y464" s="40"/>
      <c r="Z464" s="40"/>
      <c r="AA464" s="40"/>
      <c r="AB464" s="40"/>
      <c r="AC464" s="40"/>
      <c r="AD464" s="40"/>
      <c r="AE464" s="40"/>
      <c r="AR464" s="217" t="s">
        <v>141</v>
      </c>
      <c r="AT464" s="217" t="s">
        <v>136</v>
      </c>
      <c r="AU464" s="217" t="s">
        <v>85</v>
      </c>
      <c r="AY464" s="19" t="s">
        <v>134</v>
      </c>
      <c r="BE464" s="218">
        <f>IF(N464="základní",J464,0)</f>
        <v>0</v>
      </c>
      <c r="BF464" s="218">
        <f>IF(N464="snížená",J464,0)</f>
        <v>0</v>
      </c>
      <c r="BG464" s="218">
        <f>IF(N464="zákl. přenesená",J464,0)</f>
        <v>0</v>
      </c>
      <c r="BH464" s="218">
        <f>IF(N464="sníž. přenesená",J464,0)</f>
        <v>0</v>
      </c>
      <c r="BI464" s="218">
        <f>IF(N464="nulová",J464,0)</f>
        <v>0</v>
      </c>
      <c r="BJ464" s="19" t="s">
        <v>83</v>
      </c>
      <c r="BK464" s="218">
        <f>ROUND(I464*H464,2)</f>
        <v>0</v>
      </c>
      <c r="BL464" s="19" t="s">
        <v>141</v>
      </c>
      <c r="BM464" s="217" t="s">
        <v>628</v>
      </c>
    </row>
    <row r="465" s="2" customFormat="1">
      <c r="A465" s="40"/>
      <c r="B465" s="41"/>
      <c r="C465" s="42"/>
      <c r="D465" s="219" t="s">
        <v>143</v>
      </c>
      <c r="E465" s="42"/>
      <c r="F465" s="220" t="s">
        <v>629</v>
      </c>
      <c r="G465" s="42"/>
      <c r="H465" s="42"/>
      <c r="I465" s="221"/>
      <c r="J465" s="42"/>
      <c r="K465" s="42"/>
      <c r="L465" s="46"/>
      <c r="M465" s="222"/>
      <c r="N465" s="223"/>
      <c r="O465" s="86"/>
      <c r="P465" s="86"/>
      <c r="Q465" s="86"/>
      <c r="R465" s="86"/>
      <c r="S465" s="86"/>
      <c r="T465" s="87"/>
      <c r="U465" s="40"/>
      <c r="V465" s="40"/>
      <c r="W465" s="40"/>
      <c r="X465" s="40"/>
      <c r="Y465" s="40"/>
      <c r="Z465" s="40"/>
      <c r="AA465" s="40"/>
      <c r="AB465" s="40"/>
      <c r="AC465" s="40"/>
      <c r="AD465" s="40"/>
      <c r="AE465" s="40"/>
      <c r="AT465" s="19" t="s">
        <v>143</v>
      </c>
      <c r="AU465" s="19" t="s">
        <v>85</v>
      </c>
    </row>
    <row r="466" s="15" customFormat="1">
      <c r="A466" s="15"/>
      <c r="B466" s="247"/>
      <c r="C466" s="248"/>
      <c r="D466" s="226" t="s">
        <v>145</v>
      </c>
      <c r="E466" s="249" t="s">
        <v>19</v>
      </c>
      <c r="F466" s="250" t="s">
        <v>630</v>
      </c>
      <c r="G466" s="248"/>
      <c r="H466" s="249" t="s">
        <v>19</v>
      </c>
      <c r="I466" s="251"/>
      <c r="J466" s="248"/>
      <c r="K466" s="248"/>
      <c r="L466" s="252"/>
      <c r="M466" s="253"/>
      <c r="N466" s="254"/>
      <c r="O466" s="254"/>
      <c r="P466" s="254"/>
      <c r="Q466" s="254"/>
      <c r="R466" s="254"/>
      <c r="S466" s="254"/>
      <c r="T466" s="255"/>
      <c r="U466" s="15"/>
      <c r="V466" s="15"/>
      <c r="W466" s="15"/>
      <c r="X466" s="15"/>
      <c r="Y466" s="15"/>
      <c r="Z466" s="15"/>
      <c r="AA466" s="15"/>
      <c r="AB466" s="15"/>
      <c r="AC466" s="15"/>
      <c r="AD466" s="15"/>
      <c r="AE466" s="15"/>
      <c r="AT466" s="256" t="s">
        <v>145</v>
      </c>
      <c r="AU466" s="256" t="s">
        <v>85</v>
      </c>
      <c r="AV466" s="15" t="s">
        <v>83</v>
      </c>
      <c r="AW466" s="15" t="s">
        <v>37</v>
      </c>
      <c r="AX466" s="15" t="s">
        <v>75</v>
      </c>
      <c r="AY466" s="256" t="s">
        <v>134</v>
      </c>
    </row>
    <row r="467" s="13" customFormat="1">
      <c r="A467" s="13"/>
      <c r="B467" s="224"/>
      <c r="C467" s="225"/>
      <c r="D467" s="226" t="s">
        <v>145</v>
      </c>
      <c r="E467" s="227" t="s">
        <v>19</v>
      </c>
      <c r="F467" s="228" t="s">
        <v>631</v>
      </c>
      <c r="G467" s="225"/>
      <c r="H467" s="229">
        <v>3</v>
      </c>
      <c r="I467" s="230"/>
      <c r="J467" s="225"/>
      <c r="K467" s="225"/>
      <c r="L467" s="231"/>
      <c r="M467" s="232"/>
      <c r="N467" s="233"/>
      <c r="O467" s="233"/>
      <c r="P467" s="233"/>
      <c r="Q467" s="233"/>
      <c r="R467" s="233"/>
      <c r="S467" s="233"/>
      <c r="T467" s="234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35" t="s">
        <v>145</v>
      </c>
      <c r="AU467" s="235" t="s">
        <v>85</v>
      </c>
      <c r="AV467" s="13" t="s">
        <v>85</v>
      </c>
      <c r="AW467" s="13" t="s">
        <v>37</v>
      </c>
      <c r="AX467" s="13" t="s">
        <v>75</v>
      </c>
      <c r="AY467" s="235" t="s">
        <v>134</v>
      </c>
    </row>
    <row r="468" s="14" customFormat="1">
      <c r="A468" s="14"/>
      <c r="B468" s="236"/>
      <c r="C468" s="237"/>
      <c r="D468" s="226" t="s">
        <v>145</v>
      </c>
      <c r="E468" s="238" t="s">
        <v>19</v>
      </c>
      <c r="F468" s="239" t="s">
        <v>147</v>
      </c>
      <c r="G468" s="237"/>
      <c r="H468" s="240">
        <v>3</v>
      </c>
      <c r="I468" s="241"/>
      <c r="J468" s="237"/>
      <c r="K468" s="237"/>
      <c r="L468" s="242"/>
      <c r="M468" s="243"/>
      <c r="N468" s="244"/>
      <c r="O468" s="244"/>
      <c r="P468" s="244"/>
      <c r="Q468" s="244"/>
      <c r="R468" s="244"/>
      <c r="S468" s="244"/>
      <c r="T468" s="245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46" t="s">
        <v>145</v>
      </c>
      <c r="AU468" s="246" t="s">
        <v>85</v>
      </c>
      <c r="AV468" s="14" t="s">
        <v>141</v>
      </c>
      <c r="AW468" s="14" t="s">
        <v>37</v>
      </c>
      <c r="AX468" s="14" t="s">
        <v>83</v>
      </c>
      <c r="AY468" s="246" t="s">
        <v>134</v>
      </c>
    </row>
    <row r="469" s="2" customFormat="1" ht="21.75" customHeight="1">
      <c r="A469" s="40"/>
      <c r="B469" s="41"/>
      <c r="C469" s="206" t="s">
        <v>632</v>
      </c>
      <c r="D469" s="206" t="s">
        <v>136</v>
      </c>
      <c r="E469" s="207" t="s">
        <v>633</v>
      </c>
      <c r="F469" s="208" t="s">
        <v>634</v>
      </c>
      <c r="G469" s="209" t="s">
        <v>170</v>
      </c>
      <c r="H469" s="210">
        <v>10</v>
      </c>
      <c r="I469" s="211"/>
      <c r="J469" s="212">
        <f>ROUND(I469*H469,2)</f>
        <v>0</v>
      </c>
      <c r="K469" s="208" t="s">
        <v>140</v>
      </c>
      <c r="L469" s="46"/>
      <c r="M469" s="213" t="s">
        <v>19</v>
      </c>
      <c r="N469" s="214" t="s">
        <v>46</v>
      </c>
      <c r="O469" s="86"/>
      <c r="P469" s="215">
        <f>O469*H469</f>
        <v>0</v>
      </c>
      <c r="Q469" s="215">
        <v>0.000174</v>
      </c>
      <c r="R469" s="215">
        <f>Q469*H469</f>
        <v>0.00174</v>
      </c>
      <c r="S469" s="215">
        <v>0</v>
      </c>
      <c r="T469" s="216">
        <f>S469*H469</f>
        <v>0</v>
      </c>
      <c r="U469" s="40"/>
      <c r="V469" s="40"/>
      <c r="W469" s="40"/>
      <c r="X469" s="40"/>
      <c r="Y469" s="40"/>
      <c r="Z469" s="40"/>
      <c r="AA469" s="40"/>
      <c r="AB469" s="40"/>
      <c r="AC469" s="40"/>
      <c r="AD469" s="40"/>
      <c r="AE469" s="40"/>
      <c r="AR469" s="217" t="s">
        <v>141</v>
      </c>
      <c r="AT469" s="217" t="s">
        <v>136</v>
      </c>
      <c r="AU469" s="217" t="s">
        <v>85</v>
      </c>
      <c r="AY469" s="19" t="s">
        <v>134</v>
      </c>
      <c r="BE469" s="218">
        <f>IF(N469="základní",J469,0)</f>
        <v>0</v>
      </c>
      <c r="BF469" s="218">
        <f>IF(N469="snížená",J469,0)</f>
        <v>0</v>
      </c>
      <c r="BG469" s="218">
        <f>IF(N469="zákl. přenesená",J469,0)</f>
        <v>0</v>
      </c>
      <c r="BH469" s="218">
        <f>IF(N469="sníž. přenesená",J469,0)</f>
        <v>0</v>
      </c>
      <c r="BI469" s="218">
        <f>IF(N469="nulová",J469,0)</f>
        <v>0</v>
      </c>
      <c r="BJ469" s="19" t="s">
        <v>83</v>
      </c>
      <c r="BK469" s="218">
        <f>ROUND(I469*H469,2)</f>
        <v>0</v>
      </c>
      <c r="BL469" s="19" t="s">
        <v>141</v>
      </c>
      <c r="BM469" s="217" t="s">
        <v>635</v>
      </c>
    </row>
    <row r="470" s="2" customFormat="1">
      <c r="A470" s="40"/>
      <c r="B470" s="41"/>
      <c r="C470" s="42"/>
      <c r="D470" s="219" t="s">
        <v>143</v>
      </c>
      <c r="E470" s="42"/>
      <c r="F470" s="220" t="s">
        <v>636</v>
      </c>
      <c r="G470" s="42"/>
      <c r="H470" s="42"/>
      <c r="I470" s="221"/>
      <c r="J470" s="42"/>
      <c r="K470" s="42"/>
      <c r="L470" s="46"/>
      <c r="M470" s="222"/>
      <c r="N470" s="223"/>
      <c r="O470" s="86"/>
      <c r="P470" s="86"/>
      <c r="Q470" s="86"/>
      <c r="R470" s="86"/>
      <c r="S470" s="86"/>
      <c r="T470" s="87"/>
      <c r="U470" s="40"/>
      <c r="V470" s="40"/>
      <c r="W470" s="40"/>
      <c r="X470" s="40"/>
      <c r="Y470" s="40"/>
      <c r="Z470" s="40"/>
      <c r="AA470" s="40"/>
      <c r="AB470" s="40"/>
      <c r="AC470" s="40"/>
      <c r="AD470" s="40"/>
      <c r="AE470" s="40"/>
      <c r="AT470" s="19" t="s">
        <v>143</v>
      </c>
      <c r="AU470" s="19" t="s">
        <v>85</v>
      </c>
    </row>
    <row r="471" s="15" customFormat="1">
      <c r="A471" s="15"/>
      <c r="B471" s="247"/>
      <c r="C471" s="248"/>
      <c r="D471" s="226" t="s">
        <v>145</v>
      </c>
      <c r="E471" s="249" t="s">
        <v>19</v>
      </c>
      <c r="F471" s="250" t="s">
        <v>630</v>
      </c>
      <c r="G471" s="248"/>
      <c r="H471" s="249" t="s">
        <v>19</v>
      </c>
      <c r="I471" s="251"/>
      <c r="J471" s="248"/>
      <c r="K471" s="248"/>
      <c r="L471" s="252"/>
      <c r="M471" s="253"/>
      <c r="N471" s="254"/>
      <c r="O471" s="254"/>
      <c r="P471" s="254"/>
      <c r="Q471" s="254"/>
      <c r="R471" s="254"/>
      <c r="S471" s="254"/>
      <c r="T471" s="255"/>
      <c r="U471" s="15"/>
      <c r="V471" s="15"/>
      <c r="W471" s="15"/>
      <c r="X471" s="15"/>
      <c r="Y471" s="15"/>
      <c r="Z471" s="15"/>
      <c r="AA471" s="15"/>
      <c r="AB471" s="15"/>
      <c r="AC471" s="15"/>
      <c r="AD471" s="15"/>
      <c r="AE471" s="15"/>
      <c r="AT471" s="256" t="s">
        <v>145</v>
      </c>
      <c r="AU471" s="256" t="s">
        <v>85</v>
      </c>
      <c r="AV471" s="15" t="s">
        <v>83</v>
      </c>
      <c r="AW471" s="15" t="s">
        <v>37</v>
      </c>
      <c r="AX471" s="15" t="s">
        <v>75</v>
      </c>
      <c r="AY471" s="256" t="s">
        <v>134</v>
      </c>
    </row>
    <row r="472" s="13" customFormat="1">
      <c r="A472" s="13"/>
      <c r="B472" s="224"/>
      <c r="C472" s="225"/>
      <c r="D472" s="226" t="s">
        <v>145</v>
      </c>
      <c r="E472" s="227" t="s">
        <v>19</v>
      </c>
      <c r="F472" s="228" t="s">
        <v>637</v>
      </c>
      <c r="G472" s="225"/>
      <c r="H472" s="229">
        <v>10</v>
      </c>
      <c r="I472" s="230"/>
      <c r="J472" s="225"/>
      <c r="K472" s="225"/>
      <c r="L472" s="231"/>
      <c r="M472" s="232"/>
      <c r="N472" s="233"/>
      <c r="O472" s="233"/>
      <c r="P472" s="233"/>
      <c r="Q472" s="233"/>
      <c r="R472" s="233"/>
      <c r="S472" s="233"/>
      <c r="T472" s="234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35" t="s">
        <v>145</v>
      </c>
      <c r="AU472" s="235" t="s">
        <v>85</v>
      </c>
      <c r="AV472" s="13" t="s">
        <v>85</v>
      </c>
      <c r="AW472" s="13" t="s">
        <v>37</v>
      </c>
      <c r="AX472" s="13" t="s">
        <v>75</v>
      </c>
      <c r="AY472" s="235" t="s">
        <v>134</v>
      </c>
    </row>
    <row r="473" s="14" customFormat="1">
      <c r="A473" s="14"/>
      <c r="B473" s="236"/>
      <c r="C473" s="237"/>
      <c r="D473" s="226" t="s">
        <v>145</v>
      </c>
      <c r="E473" s="238" t="s">
        <v>19</v>
      </c>
      <c r="F473" s="239" t="s">
        <v>147</v>
      </c>
      <c r="G473" s="237"/>
      <c r="H473" s="240">
        <v>10</v>
      </c>
      <c r="I473" s="241"/>
      <c r="J473" s="237"/>
      <c r="K473" s="237"/>
      <c r="L473" s="242"/>
      <c r="M473" s="243"/>
      <c r="N473" s="244"/>
      <c r="O473" s="244"/>
      <c r="P473" s="244"/>
      <c r="Q473" s="244"/>
      <c r="R473" s="244"/>
      <c r="S473" s="244"/>
      <c r="T473" s="245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46" t="s">
        <v>145</v>
      </c>
      <c r="AU473" s="246" t="s">
        <v>85</v>
      </c>
      <c r="AV473" s="14" t="s">
        <v>141</v>
      </c>
      <c r="AW473" s="14" t="s">
        <v>37</v>
      </c>
      <c r="AX473" s="14" t="s">
        <v>83</v>
      </c>
      <c r="AY473" s="246" t="s">
        <v>134</v>
      </c>
    </row>
    <row r="474" s="2" customFormat="1" ht="16.5" customHeight="1">
      <c r="A474" s="40"/>
      <c r="B474" s="41"/>
      <c r="C474" s="206" t="s">
        <v>638</v>
      </c>
      <c r="D474" s="206" t="s">
        <v>136</v>
      </c>
      <c r="E474" s="207" t="s">
        <v>639</v>
      </c>
      <c r="F474" s="208" t="s">
        <v>640</v>
      </c>
      <c r="G474" s="209" t="s">
        <v>641</v>
      </c>
      <c r="H474" s="210">
        <v>2</v>
      </c>
      <c r="I474" s="211"/>
      <c r="J474" s="212">
        <f>ROUND(I474*H474,2)</f>
        <v>0</v>
      </c>
      <c r="K474" s="208" t="s">
        <v>140</v>
      </c>
      <c r="L474" s="46"/>
      <c r="M474" s="213" t="s">
        <v>19</v>
      </c>
      <c r="N474" s="214" t="s">
        <v>46</v>
      </c>
      <c r="O474" s="86"/>
      <c r="P474" s="215">
        <f>O474*H474</f>
        <v>0</v>
      </c>
      <c r="Q474" s="215">
        <v>0.0064850000000000003</v>
      </c>
      <c r="R474" s="215">
        <f>Q474*H474</f>
        <v>0.012970000000000001</v>
      </c>
      <c r="S474" s="215">
        <v>0</v>
      </c>
      <c r="T474" s="216">
        <f>S474*H474</f>
        <v>0</v>
      </c>
      <c r="U474" s="40"/>
      <c r="V474" s="40"/>
      <c r="W474" s="40"/>
      <c r="X474" s="40"/>
      <c r="Y474" s="40"/>
      <c r="Z474" s="40"/>
      <c r="AA474" s="40"/>
      <c r="AB474" s="40"/>
      <c r="AC474" s="40"/>
      <c r="AD474" s="40"/>
      <c r="AE474" s="40"/>
      <c r="AR474" s="217" t="s">
        <v>141</v>
      </c>
      <c r="AT474" s="217" t="s">
        <v>136</v>
      </c>
      <c r="AU474" s="217" t="s">
        <v>85</v>
      </c>
      <c r="AY474" s="19" t="s">
        <v>134</v>
      </c>
      <c r="BE474" s="218">
        <f>IF(N474="základní",J474,0)</f>
        <v>0</v>
      </c>
      <c r="BF474" s="218">
        <f>IF(N474="snížená",J474,0)</f>
        <v>0</v>
      </c>
      <c r="BG474" s="218">
        <f>IF(N474="zákl. přenesená",J474,0)</f>
        <v>0</v>
      </c>
      <c r="BH474" s="218">
        <f>IF(N474="sníž. přenesená",J474,0)</f>
        <v>0</v>
      </c>
      <c r="BI474" s="218">
        <f>IF(N474="nulová",J474,0)</f>
        <v>0</v>
      </c>
      <c r="BJ474" s="19" t="s">
        <v>83</v>
      </c>
      <c r="BK474" s="218">
        <f>ROUND(I474*H474,2)</f>
        <v>0</v>
      </c>
      <c r="BL474" s="19" t="s">
        <v>141</v>
      </c>
      <c r="BM474" s="217" t="s">
        <v>642</v>
      </c>
    </row>
    <row r="475" s="2" customFormat="1">
      <c r="A475" s="40"/>
      <c r="B475" s="41"/>
      <c r="C475" s="42"/>
      <c r="D475" s="219" t="s">
        <v>143</v>
      </c>
      <c r="E475" s="42"/>
      <c r="F475" s="220" t="s">
        <v>643</v>
      </c>
      <c r="G475" s="42"/>
      <c r="H475" s="42"/>
      <c r="I475" s="221"/>
      <c r="J475" s="42"/>
      <c r="K475" s="42"/>
      <c r="L475" s="46"/>
      <c r="M475" s="222"/>
      <c r="N475" s="223"/>
      <c r="O475" s="86"/>
      <c r="P475" s="86"/>
      <c r="Q475" s="86"/>
      <c r="R475" s="86"/>
      <c r="S475" s="86"/>
      <c r="T475" s="87"/>
      <c r="U475" s="40"/>
      <c r="V475" s="40"/>
      <c r="W475" s="40"/>
      <c r="X475" s="40"/>
      <c r="Y475" s="40"/>
      <c r="Z475" s="40"/>
      <c r="AA475" s="40"/>
      <c r="AB475" s="40"/>
      <c r="AC475" s="40"/>
      <c r="AD475" s="40"/>
      <c r="AE475" s="40"/>
      <c r="AT475" s="19" t="s">
        <v>143</v>
      </c>
      <c r="AU475" s="19" t="s">
        <v>85</v>
      </c>
    </row>
    <row r="476" s="15" customFormat="1">
      <c r="A476" s="15"/>
      <c r="B476" s="247"/>
      <c r="C476" s="248"/>
      <c r="D476" s="226" t="s">
        <v>145</v>
      </c>
      <c r="E476" s="249" t="s">
        <v>19</v>
      </c>
      <c r="F476" s="250" t="s">
        <v>644</v>
      </c>
      <c r="G476" s="248"/>
      <c r="H476" s="249" t="s">
        <v>19</v>
      </c>
      <c r="I476" s="251"/>
      <c r="J476" s="248"/>
      <c r="K476" s="248"/>
      <c r="L476" s="252"/>
      <c r="M476" s="253"/>
      <c r="N476" s="254"/>
      <c r="O476" s="254"/>
      <c r="P476" s="254"/>
      <c r="Q476" s="254"/>
      <c r="R476" s="254"/>
      <c r="S476" s="254"/>
      <c r="T476" s="255"/>
      <c r="U476" s="15"/>
      <c r="V476" s="15"/>
      <c r="W476" s="15"/>
      <c r="X476" s="15"/>
      <c r="Y476" s="15"/>
      <c r="Z476" s="15"/>
      <c r="AA476" s="15"/>
      <c r="AB476" s="15"/>
      <c r="AC476" s="15"/>
      <c r="AD476" s="15"/>
      <c r="AE476" s="15"/>
      <c r="AT476" s="256" t="s">
        <v>145</v>
      </c>
      <c r="AU476" s="256" t="s">
        <v>85</v>
      </c>
      <c r="AV476" s="15" t="s">
        <v>83</v>
      </c>
      <c r="AW476" s="15" t="s">
        <v>37</v>
      </c>
      <c r="AX476" s="15" t="s">
        <v>75</v>
      </c>
      <c r="AY476" s="256" t="s">
        <v>134</v>
      </c>
    </row>
    <row r="477" s="13" customFormat="1">
      <c r="A477" s="13"/>
      <c r="B477" s="224"/>
      <c r="C477" s="225"/>
      <c r="D477" s="226" t="s">
        <v>145</v>
      </c>
      <c r="E477" s="227" t="s">
        <v>19</v>
      </c>
      <c r="F477" s="228" t="s">
        <v>85</v>
      </c>
      <c r="G477" s="225"/>
      <c r="H477" s="229">
        <v>2</v>
      </c>
      <c r="I477" s="230"/>
      <c r="J477" s="225"/>
      <c r="K477" s="225"/>
      <c r="L477" s="231"/>
      <c r="M477" s="232"/>
      <c r="N477" s="233"/>
      <c r="O477" s="233"/>
      <c r="P477" s="233"/>
      <c r="Q477" s="233"/>
      <c r="R477" s="233"/>
      <c r="S477" s="233"/>
      <c r="T477" s="234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35" t="s">
        <v>145</v>
      </c>
      <c r="AU477" s="235" t="s">
        <v>85</v>
      </c>
      <c r="AV477" s="13" t="s">
        <v>85</v>
      </c>
      <c r="AW477" s="13" t="s">
        <v>37</v>
      </c>
      <c r="AX477" s="13" t="s">
        <v>75</v>
      </c>
      <c r="AY477" s="235" t="s">
        <v>134</v>
      </c>
    </row>
    <row r="478" s="14" customFormat="1">
      <c r="A478" s="14"/>
      <c r="B478" s="236"/>
      <c r="C478" s="237"/>
      <c r="D478" s="226" t="s">
        <v>145</v>
      </c>
      <c r="E478" s="238" t="s">
        <v>19</v>
      </c>
      <c r="F478" s="239" t="s">
        <v>147</v>
      </c>
      <c r="G478" s="237"/>
      <c r="H478" s="240">
        <v>2</v>
      </c>
      <c r="I478" s="241"/>
      <c r="J478" s="237"/>
      <c r="K478" s="237"/>
      <c r="L478" s="242"/>
      <c r="M478" s="243"/>
      <c r="N478" s="244"/>
      <c r="O478" s="244"/>
      <c r="P478" s="244"/>
      <c r="Q478" s="244"/>
      <c r="R478" s="244"/>
      <c r="S478" s="244"/>
      <c r="T478" s="245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46" t="s">
        <v>145</v>
      </c>
      <c r="AU478" s="246" t="s">
        <v>85</v>
      </c>
      <c r="AV478" s="14" t="s">
        <v>141</v>
      </c>
      <c r="AW478" s="14" t="s">
        <v>37</v>
      </c>
      <c r="AX478" s="14" t="s">
        <v>83</v>
      </c>
      <c r="AY478" s="246" t="s">
        <v>134</v>
      </c>
    </row>
    <row r="479" s="2" customFormat="1" ht="16.5" customHeight="1">
      <c r="A479" s="40"/>
      <c r="B479" s="41"/>
      <c r="C479" s="206" t="s">
        <v>645</v>
      </c>
      <c r="D479" s="206" t="s">
        <v>136</v>
      </c>
      <c r="E479" s="207" t="s">
        <v>646</v>
      </c>
      <c r="F479" s="208" t="s">
        <v>647</v>
      </c>
      <c r="G479" s="209" t="s">
        <v>150</v>
      </c>
      <c r="H479" s="210">
        <v>10.109999999999999</v>
      </c>
      <c r="I479" s="211"/>
      <c r="J479" s="212">
        <f>ROUND(I479*H479,2)</f>
        <v>0</v>
      </c>
      <c r="K479" s="208" t="s">
        <v>140</v>
      </c>
      <c r="L479" s="46"/>
      <c r="M479" s="213" t="s">
        <v>19</v>
      </c>
      <c r="N479" s="214" t="s">
        <v>46</v>
      </c>
      <c r="O479" s="86"/>
      <c r="P479" s="215">
        <f>O479*H479</f>
        <v>0</v>
      </c>
      <c r="Q479" s="215">
        <v>0.12</v>
      </c>
      <c r="R479" s="215">
        <f>Q479*H479</f>
        <v>1.2131999999999998</v>
      </c>
      <c r="S479" s="215">
        <v>2.2000000000000002</v>
      </c>
      <c r="T479" s="216">
        <f>S479*H479</f>
        <v>22.242000000000001</v>
      </c>
      <c r="U479" s="40"/>
      <c r="V479" s="40"/>
      <c r="W479" s="40"/>
      <c r="X479" s="40"/>
      <c r="Y479" s="40"/>
      <c r="Z479" s="40"/>
      <c r="AA479" s="40"/>
      <c r="AB479" s="40"/>
      <c r="AC479" s="40"/>
      <c r="AD479" s="40"/>
      <c r="AE479" s="40"/>
      <c r="AR479" s="217" t="s">
        <v>141</v>
      </c>
      <c r="AT479" s="217" t="s">
        <v>136</v>
      </c>
      <c r="AU479" s="217" t="s">
        <v>85</v>
      </c>
      <c r="AY479" s="19" t="s">
        <v>134</v>
      </c>
      <c r="BE479" s="218">
        <f>IF(N479="základní",J479,0)</f>
        <v>0</v>
      </c>
      <c r="BF479" s="218">
        <f>IF(N479="snížená",J479,0)</f>
        <v>0</v>
      </c>
      <c r="BG479" s="218">
        <f>IF(N479="zákl. přenesená",J479,0)</f>
        <v>0</v>
      </c>
      <c r="BH479" s="218">
        <f>IF(N479="sníž. přenesená",J479,0)</f>
        <v>0</v>
      </c>
      <c r="BI479" s="218">
        <f>IF(N479="nulová",J479,0)</f>
        <v>0</v>
      </c>
      <c r="BJ479" s="19" t="s">
        <v>83</v>
      </c>
      <c r="BK479" s="218">
        <f>ROUND(I479*H479,2)</f>
        <v>0</v>
      </c>
      <c r="BL479" s="19" t="s">
        <v>141</v>
      </c>
      <c r="BM479" s="217" t="s">
        <v>648</v>
      </c>
    </row>
    <row r="480" s="2" customFormat="1">
      <c r="A480" s="40"/>
      <c r="B480" s="41"/>
      <c r="C480" s="42"/>
      <c r="D480" s="219" t="s">
        <v>143</v>
      </c>
      <c r="E480" s="42"/>
      <c r="F480" s="220" t="s">
        <v>649</v>
      </c>
      <c r="G480" s="42"/>
      <c r="H480" s="42"/>
      <c r="I480" s="221"/>
      <c r="J480" s="42"/>
      <c r="K480" s="42"/>
      <c r="L480" s="46"/>
      <c r="M480" s="222"/>
      <c r="N480" s="223"/>
      <c r="O480" s="86"/>
      <c r="P480" s="86"/>
      <c r="Q480" s="86"/>
      <c r="R480" s="86"/>
      <c r="S480" s="86"/>
      <c r="T480" s="87"/>
      <c r="U480" s="40"/>
      <c r="V480" s="40"/>
      <c r="W480" s="40"/>
      <c r="X480" s="40"/>
      <c r="Y480" s="40"/>
      <c r="Z480" s="40"/>
      <c r="AA480" s="40"/>
      <c r="AB480" s="40"/>
      <c r="AC480" s="40"/>
      <c r="AD480" s="40"/>
      <c r="AE480" s="40"/>
      <c r="AT480" s="19" t="s">
        <v>143</v>
      </c>
      <c r="AU480" s="19" t="s">
        <v>85</v>
      </c>
    </row>
    <row r="481" s="15" customFormat="1">
      <c r="A481" s="15"/>
      <c r="B481" s="247"/>
      <c r="C481" s="248"/>
      <c r="D481" s="226" t="s">
        <v>145</v>
      </c>
      <c r="E481" s="249" t="s">
        <v>19</v>
      </c>
      <c r="F481" s="250" t="s">
        <v>650</v>
      </c>
      <c r="G481" s="248"/>
      <c r="H481" s="249" t="s">
        <v>19</v>
      </c>
      <c r="I481" s="251"/>
      <c r="J481" s="248"/>
      <c r="K481" s="248"/>
      <c r="L481" s="252"/>
      <c r="M481" s="253"/>
      <c r="N481" s="254"/>
      <c r="O481" s="254"/>
      <c r="P481" s="254"/>
      <c r="Q481" s="254"/>
      <c r="R481" s="254"/>
      <c r="S481" s="254"/>
      <c r="T481" s="255"/>
      <c r="U481" s="15"/>
      <c r="V481" s="15"/>
      <c r="W481" s="15"/>
      <c r="X481" s="15"/>
      <c r="Y481" s="15"/>
      <c r="Z481" s="15"/>
      <c r="AA481" s="15"/>
      <c r="AB481" s="15"/>
      <c r="AC481" s="15"/>
      <c r="AD481" s="15"/>
      <c r="AE481" s="15"/>
      <c r="AT481" s="256" t="s">
        <v>145</v>
      </c>
      <c r="AU481" s="256" t="s">
        <v>85</v>
      </c>
      <c r="AV481" s="15" t="s">
        <v>83</v>
      </c>
      <c r="AW481" s="15" t="s">
        <v>37</v>
      </c>
      <c r="AX481" s="15" t="s">
        <v>75</v>
      </c>
      <c r="AY481" s="256" t="s">
        <v>134</v>
      </c>
    </row>
    <row r="482" s="13" customFormat="1">
      <c r="A482" s="13"/>
      <c r="B482" s="224"/>
      <c r="C482" s="225"/>
      <c r="D482" s="226" t="s">
        <v>145</v>
      </c>
      <c r="E482" s="227" t="s">
        <v>19</v>
      </c>
      <c r="F482" s="228" t="s">
        <v>651</v>
      </c>
      <c r="G482" s="225"/>
      <c r="H482" s="229">
        <v>8.0999999999999996</v>
      </c>
      <c r="I482" s="230"/>
      <c r="J482" s="225"/>
      <c r="K482" s="225"/>
      <c r="L482" s="231"/>
      <c r="M482" s="232"/>
      <c r="N482" s="233"/>
      <c r="O482" s="233"/>
      <c r="P482" s="233"/>
      <c r="Q482" s="233"/>
      <c r="R482" s="233"/>
      <c r="S482" s="233"/>
      <c r="T482" s="234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35" t="s">
        <v>145</v>
      </c>
      <c r="AU482" s="235" t="s">
        <v>85</v>
      </c>
      <c r="AV482" s="13" t="s">
        <v>85</v>
      </c>
      <c r="AW482" s="13" t="s">
        <v>37</v>
      </c>
      <c r="AX482" s="13" t="s">
        <v>75</v>
      </c>
      <c r="AY482" s="235" t="s">
        <v>134</v>
      </c>
    </row>
    <row r="483" s="15" customFormat="1">
      <c r="A483" s="15"/>
      <c r="B483" s="247"/>
      <c r="C483" s="248"/>
      <c r="D483" s="226" t="s">
        <v>145</v>
      </c>
      <c r="E483" s="249" t="s">
        <v>19</v>
      </c>
      <c r="F483" s="250" t="s">
        <v>652</v>
      </c>
      <c r="G483" s="248"/>
      <c r="H483" s="249" t="s">
        <v>19</v>
      </c>
      <c r="I483" s="251"/>
      <c r="J483" s="248"/>
      <c r="K483" s="248"/>
      <c r="L483" s="252"/>
      <c r="M483" s="253"/>
      <c r="N483" s="254"/>
      <c r="O483" s="254"/>
      <c r="P483" s="254"/>
      <c r="Q483" s="254"/>
      <c r="R483" s="254"/>
      <c r="S483" s="254"/>
      <c r="T483" s="255"/>
      <c r="U483" s="15"/>
      <c r="V483" s="15"/>
      <c r="W483" s="15"/>
      <c r="X483" s="15"/>
      <c r="Y483" s="15"/>
      <c r="Z483" s="15"/>
      <c r="AA483" s="15"/>
      <c r="AB483" s="15"/>
      <c r="AC483" s="15"/>
      <c r="AD483" s="15"/>
      <c r="AE483" s="15"/>
      <c r="AT483" s="256" t="s">
        <v>145</v>
      </c>
      <c r="AU483" s="256" t="s">
        <v>85</v>
      </c>
      <c r="AV483" s="15" t="s">
        <v>83</v>
      </c>
      <c r="AW483" s="15" t="s">
        <v>37</v>
      </c>
      <c r="AX483" s="15" t="s">
        <v>75</v>
      </c>
      <c r="AY483" s="256" t="s">
        <v>134</v>
      </c>
    </row>
    <row r="484" s="13" customFormat="1">
      <c r="A484" s="13"/>
      <c r="B484" s="224"/>
      <c r="C484" s="225"/>
      <c r="D484" s="226" t="s">
        <v>145</v>
      </c>
      <c r="E484" s="227" t="s">
        <v>19</v>
      </c>
      <c r="F484" s="228" t="s">
        <v>653</v>
      </c>
      <c r="G484" s="225"/>
      <c r="H484" s="229">
        <v>2.0099999999999998</v>
      </c>
      <c r="I484" s="230"/>
      <c r="J484" s="225"/>
      <c r="K484" s="225"/>
      <c r="L484" s="231"/>
      <c r="M484" s="232"/>
      <c r="N484" s="233"/>
      <c r="O484" s="233"/>
      <c r="P484" s="233"/>
      <c r="Q484" s="233"/>
      <c r="R484" s="233"/>
      <c r="S484" s="233"/>
      <c r="T484" s="234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35" t="s">
        <v>145</v>
      </c>
      <c r="AU484" s="235" t="s">
        <v>85</v>
      </c>
      <c r="AV484" s="13" t="s">
        <v>85</v>
      </c>
      <c r="AW484" s="13" t="s">
        <v>37</v>
      </c>
      <c r="AX484" s="13" t="s">
        <v>75</v>
      </c>
      <c r="AY484" s="235" t="s">
        <v>134</v>
      </c>
    </row>
    <row r="485" s="14" customFormat="1">
      <c r="A485" s="14"/>
      <c r="B485" s="236"/>
      <c r="C485" s="237"/>
      <c r="D485" s="226" t="s">
        <v>145</v>
      </c>
      <c r="E485" s="238" t="s">
        <v>19</v>
      </c>
      <c r="F485" s="239" t="s">
        <v>147</v>
      </c>
      <c r="G485" s="237"/>
      <c r="H485" s="240">
        <v>10.109999999999999</v>
      </c>
      <c r="I485" s="241"/>
      <c r="J485" s="237"/>
      <c r="K485" s="237"/>
      <c r="L485" s="242"/>
      <c r="M485" s="243"/>
      <c r="N485" s="244"/>
      <c r="O485" s="244"/>
      <c r="P485" s="244"/>
      <c r="Q485" s="244"/>
      <c r="R485" s="244"/>
      <c r="S485" s="244"/>
      <c r="T485" s="245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46" t="s">
        <v>145</v>
      </c>
      <c r="AU485" s="246" t="s">
        <v>85</v>
      </c>
      <c r="AV485" s="14" t="s">
        <v>141</v>
      </c>
      <c r="AW485" s="14" t="s">
        <v>37</v>
      </c>
      <c r="AX485" s="14" t="s">
        <v>83</v>
      </c>
      <c r="AY485" s="246" t="s">
        <v>134</v>
      </c>
    </row>
    <row r="486" s="2" customFormat="1" ht="16.5" customHeight="1">
      <c r="A486" s="40"/>
      <c r="B486" s="41"/>
      <c r="C486" s="206" t="s">
        <v>654</v>
      </c>
      <c r="D486" s="206" t="s">
        <v>136</v>
      </c>
      <c r="E486" s="207" t="s">
        <v>655</v>
      </c>
      <c r="F486" s="208" t="s">
        <v>656</v>
      </c>
      <c r="G486" s="209" t="s">
        <v>150</v>
      </c>
      <c r="H486" s="210">
        <v>1.736</v>
      </c>
      <c r="I486" s="211"/>
      <c r="J486" s="212">
        <f>ROUND(I486*H486,2)</f>
        <v>0</v>
      </c>
      <c r="K486" s="208" t="s">
        <v>140</v>
      </c>
      <c r="L486" s="46"/>
      <c r="M486" s="213" t="s">
        <v>19</v>
      </c>
      <c r="N486" s="214" t="s">
        <v>46</v>
      </c>
      <c r="O486" s="86"/>
      <c r="P486" s="215">
        <f>O486*H486</f>
        <v>0</v>
      </c>
      <c r="Q486" s="215">
        <v>0.12</v>
      </c>
      <c r="R486" s="215">
        <f>Q486*H486</f>
        <v>0.20831999999999998</v>
      </c>
      <c r="S486" s="215">
        <v>2.2000000000000002</v>
      </c>
      <c r="T486" s="216">
        <f>S486*H486</f>
        <v>3.8192000000000004</v>
      </c>
      <c r="U486" s="40"/>
      <c r="V486" s="40"/>
      <c r="W486" s="40"/>
      <c r="X486" s="40"/>
      <c r="Y486" s="40"/>
      <c r="Z486" s="40"/>
      <c r="AA486" s="40"/>
      <c r="AB486" s="40"/>
      <c r="AC486" s="40"/>
      <c r="AD486" s="40"/>
      <c r="AE486" s="40"/>
      <c r="AR486" s="217" t="s">
        <v>141</v>
      </c>
      <c r="AT486" s="217" t="s">
        <v>136</v>
      </c>
      <c r="AU486" s="217" t="s">
        <v>85</v>
      </c>
      <c r="AY486" s="19" t="s">
        <v>134</v>
      </c>
      <c r="BE486" s="218">
        <f>IF(N486="základní",J486,0)</f>
        <v>0</v>
      </c>
      <c r="BF486" s="218">
        <f>IF(N486="snížená",J486,0)</f>
        <v>0</v>
      </c>
      <c r="BG486" s="218">
        <f>IF(N486="zákl. přenesená",J486,0)</f>
        <v>0</v>
      </c>
      <c r="BH486" s="218">
        <f>IF(N486="sníž. přenesená",J486,0)</f>
        <v>0</v>
      </c>
      <c r="BI486" s="218">
        <f>IF(N486="nulová",J486,0)</f>
        <v>0</v>
      </c>
      <c r="BJ486" s="19" t="s">
        <v>83</v>
      </c>
      <c r="BK486" s="218">
        <f>ROUND(I486*H486,2)</f>
        <v>0</v>
      </c>
      <c r="BL486" s="19" t="s">
        <v>141</v>
      </c>
      <c r="BM486" s="217" t="s">
        <v>657</v>
      </c>
    </row>
    <row r="487" s="2" customFormat="1">
      <c r="A487" s="40"/>
      <c r="B487" s="41"/>
      <c r="C487" s="42"/>
      <c r="D487" s="219" t="s">
        <v>143</v>
      </c>
      <c r="E487" s="42"/>
      <c r="F487" s="220" t="s">
        <v>658</v>
      </c>
      <c r="G487" s="42"/>
      <c r="H487" s="42"/>
      <c r="I487" s="221"/>
      <c r="J487" s="42"/>
      <c r="K487" s="42"/>
      <c r="L487" s="46"/>
      <c r="M487" s="222"/>
      <c r="N487" s="223"/>
      <c r="O487" s="86"/>
      <c r="P487" s="86"/>
      <c r="Q487" s="86"/>
      <c r="R487" s="86"/>
      <c r="S487" s="86"/>
      <c r="T487" s="87"/>
      <c r="U487" s="40"/>
      <c r="V487" s="40"/>
      <c r="W487" s="40"/>
      <c r="X487" s="40"/>
      <c r="Y487" s="40"/>
      <c r="Z487" s="40"/>
      <c r="AA487" s="40"/>
      <c r="AB487" s="40"/>
      <c r="AC487" s="40"/>
      <c r="AD487" s="40"/>
      <c r="AE487" s="40"/>
      <c r="AT487" s="19" t="s">
        <v>143</v>
      </c>
      <c r="AU487" s="19" t="s">
        <v>85</v>
      </c>
    </row>
    <row r="488" s="15" customFormat="1">
      <c r="A488" s="15"/>
      <c r="B488" s="247"/>
      <c r="C488" s="248"/>
      <c r="D488" s="226" t="s">
        <v>145</v>
      </c>
      <c r="E488" s="249" t="s">
        <v>19</v>
      </c>
      <c r="F488" s="250" t="s">
        <v>659</v>
      </c>
      <c r="G488" s="248"/>
      <c r="H488" s="249" t="s">
        <v>19</v>
      </c>
      <c r="I488" s="251"/>
      <c r="J488" s="248"/>
      <c r="K488" s="248"/>
      <c r="L488" s="252"/>
      <c r="M488" s="253"/>
      <c r="N488" s="254"/>
      <c r="O488" s="254"/>
      <c r="P488" s="254"/>
      <c r="Q488" s="254"/>
      <c r="R488" s="254"/>
      <c r="S488" s="254"/>
      <c r="T488" s="255"/>
      <c r="U488" s="15"/>
      <c r="V488" s="15"/>
      <c r="W488" s="15"/>
      <c r="X488" s="15"/>
      <c r="Y488" s="15"/>
      <c r="Z488" s="15"/>
      <c r="AA488" s="15"/>
      <c r="AB488" s="15"/>
      <c r="AC488" s="15"/>
      <c r="AD488" s="15"/>
      <c r="AE488" s="15"/>
      <c r="AT488" s="256" t="s">
        <v>145</v>
      </c>
      <c r="AU488" s="256" t="s">
        <v>85</v>
      </c>
      <c r="AV488" s="15" t="s">
        <v>83</v>
      </c>
      <c r="AW488" s="15" t="s">
        <v>37</v>
      </c>
      <c r="AX488" s="15" t="s">
        <v>75</v>
      </c>
      <c r="AY488" s="256" t="s">
        <v>134</v>
      </c>
    </row>
    <row r="489" s="13" customFormat="1">
      <c r="A489" s="13"/>
      <c r="B489" s="224"/>
      <c r="C489" s="225"/>
      <c r="D489" s="226" t="s">
        <v>145</v>
      </c>
      <c r="E489" s="227" t="s">
        <v>19</v>
      </c>
      <c r="F489" s="228" t="s">
        <v>660</v>
      </c>
      <c r="G489" s="225"/>
      <c r="H489" s="229">
        <v>1.736</v>
      </c>
      <c r="I489" s="230"/>
      <c r="J489" s="225"/>
      <c r="K489" s="225"/>
      <c r="L489" s="231"/>
      <c r="M489" s="232"/>
      <c r="N489" s="233"/>
      <c r="O489" s="233"/>
      <c r="P489" s="233"/>
      <c r="Q489" s="233"/>
      <c r="R489" s="233"/>
      <c r="S489" s="233"/>
      <c r="T489" s="234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35" t="s">
        <v>145</v>
      </c>
      <c r="AU489" s="235" t="s">
        <v>85</v>
      </c>
      <c r="AV489" s="13" t="s">
        <v>85</v>
      </c>
      <c r="AW489" s="13" t="s">
        <v>37</v>
      </c>
      <c r="AX489" s="13" t="s">
        <v>75</v>
      </c>
      <c r="AY489" s="235" t="s">
        <v>134</v>
      </c>
    </row>
    <row r="490" s="14" customFormat="1">
      <c r="A490" s="14"/>
      <c r="B490" s="236"/>
      <c r="C490" s="237"/>
      <c r="D490" s="226" t="s">
        <v>145</v>
      </c>
      <c r="E490" s="238" t="s">
        <v>19</v>
      </c>
      <c r="F490" s="239" t="s">
        <v>147</v>
      </c>
      <c r="G490" s="237"/>
      <c r="H490" s="240">
        <v>1.736</v>
      </c>
      <c r="I490" s="241"/>
      <c r="J490" s="237"/>
      <c r="K490" s="237"/>
      <c r="L490" s="242"/>
      <c r="M490" s="243"/>
      <c r="N490" s="244"/>
      <c r="O490" s="244"/>
      <c r="P490" s="244"/>
      <c r="Q490" s="244"/>
      <c r="R490" s="244"/>
      <c r="S490" s="244"/>
      <c r="T490" s="245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46" t="s">
        <v>145</v>
      </c>
      <c r="AU490" s="246" t="s">
        <v>85</v>
      </c>
      <c r="AV490" s="14" t="s">
        <v>141</v>
      </c>
      <c r="AW490" s="14" t="s">
        <v>37</v>
      </c>
      <c r="AX490" s="14" t="s">
        <v>83</v>
      </c>
      <c r="AY490" s="246" t="s">
        <v>134</v>
      </c>
    </row>
    <row r="491" s="2" customFormat="1" ht="16.5" customHeight="1">
      <c r="A491" s="40"/>
      <c r="B491" s="41"/>
      <c r="C491" s="206" t="s">
        <v>661</v>
      </c>
      <c r="D491" s="206" t="s">
        <v>136</v>
      </c>
      <c r="E491" s="207" t="s">
        <v>662</v>
      </c>
      <c r="F491" s="208" t="s">
        <v>663</v>
      </c>
      <c r="G491" s="209" t="s">
        <v>150</v>
      </c>
      <c r="H491" s="210">
        <v>7.2240000000000002</v>
      </c>
      <c r="I491" s="211"/>
      <c r="J491" s="212">
        <f>ROUND(I491*H491,2)</f>
        <v>0</v>
      </c>
      <c r="K491" s="208" t="s">
        <v>140</v>
      </c>
      <c r="L491" s="46"/>
      <c r="M491" s="213" t="s">
        <v>19</v>
      </c>
      <c r="N491" s="214" t="s">
        <v>46</v>
      </c>
      <c r="O491" s="86"/>
      <c r="P491" s="215">
        <f>O491*H491</f>
        <v>0</v>
      </c>
      <c r="Q491" s="215">
        <v>0.121711072</v>
      </c>
      <c r="R491" s="215">
        <f>Q491*H491</f>
        <v>0.879240784128</v>
      </c>
      <c r="S491" s="215">
        <v>2.3999999999999999</v>
      </c>
      <c r="T491" s="216">
        <f>S491*H491</f>
        <v>17.337599999999998</v>
      </c>
      <c r="U491" s="40"/>
      <c r="V491" s="40"/>
      <c r="W491" s="40"/>
      <c r="X491" s="40"/>
      <c r="Y491" s="40"/>
      <c r="Z491" s="40"/>
      <c r="AA491" s="40"/>
      <c r="AB491" s="40"/>
      <c r="AC491" s="40"/>
      <c r="AD491" s="40"/>
      <c r="AE491" s="40"/>
      <c r="AR491" s="217" t="s">
        <v>141</v>
      </c>
      <c r="AT491" s="217" t="s">
        <v>136</v>
      </c>
      <c r="AU491" s="217" t="s">
        <v>85</v>
      </c>
      <c r="AY491" s="19" t="s">
        <v>134</v>
      </c>
      <c r="BE491" s="218">
        <f>IF(N491="základní",J491,0)</f>
        <v>0</v>
      </c>
      <c r="BF491" s="218">
        <f>IF(N491="snížená",J491,0)</f>
        <v>0</v>
      </c>
      <c r="BG491" s="218">
        <f>IF(N491="zákl. přenesená",J491,0)</f>
        <v>0</v>
      </c>
      <c r="BH491" s="218">
        <f>IF(N491="sníž. přenesená",J491,0)</f>
        <v>0</v>
      </c>
      <c r="BI491" s="218">
        <f>IF(N491="nulová",J491,0)</f>
        <v>0</v>
      </c>
      <c r="BJ491" s="19" t="s">
        <v>83</v>
      </c>
      <c r="BK491" s="218">
        <f>ROUND(I491*H491,2)</f>
        <v>0</v>
      </c>
      <c r="BL491" s="19" t="s">
        <v>141</v>
      </c>
      <c r="BM491" s="217" t="s">
        <v>664</v>
      </c>
    </row>
    <row r="492" s="2" customFormat="1">
      <c r="A492" s="40"/>
      <c r="B492" s="41"/>
      <c r="C492" s="42"/>
      <c r="D492" s="219" t="s">
        <v>143</v>
      </c>
      <c r="E492" s="42"/>
      <c r="F492" s="220" t="s">
        <v>665</v>
      </c>
      <c r="G492" s="42"/>
      <c r="H492" s="42"/>
      <c r="I492" s="221"/>
      <c r="J492" s="42"/>
      <c r="K492" s="42"/>
      <c r="L492" s="46"/>
      <c r="M492" s="222"/>
      <c r="N492" s="223"/>
      <c r="O492" s="86"/>
      <c r="P492" s="86"/>
      <c r="Q492" s="86"/>
      <c r="R492" s="86"/>
      <c r="S492" s="86"/>
      <c r="T492" s="87"/>
      <c r="U492" s="40"/>
      <c r="V492" s="40"/>
      <c r="W492" s="40"/>
      <c r="X492" s="40"/>
      <c r="Y492" s="40"/>
      <c r="Z492" s="40"/>
      <c r="AA492" s="40"/>
      <c r="AB492" s="40"/>
      <c r="AC492" s="40"/>
      <c r="AD492" s="40"/>
      <c r="AE492" s="40"/>
      <c r="AT492" s="19" t="s">
        <v>143</v>
      </c>
      <c r="AU492" s="19" t="s">
        <v>85</v>
      </c>
    </row>
    <row r="493" s="15" customFormat="1">
      <c r="A493" s="15"/>
      <c r="B493" s="247"/>
      <c r="C493" s="248"/>
      <c r="D493" s="226" t="s">
        <v>145</v>
      </c>
      <c r="E493" s="249" t="s">
        <v>19</v>
      </c>
      <c r="F493" s="250" t="s">
        <v>469</v>
      </c>
      <c r="G493" s="248"/>
      <c r="H493" s="249" t="s">
        <v>19</v>
      </c>
      <c r="I493" s="251"/>
      <c r="J493" s="248"/>
      <c r="K493" s="248"/>
      <c r="L493" s="252"/>
      <c r="M493" s="253"/>
      <c r="N493" s="254"/>
      <c r="O493" s="254"/>
      <c r="P493" s="254"/>
      <c r="Q493" s="254"/>
      <c r="R493" s="254"/>
      <c r="S493" s="254"/>
      <c r="T493" s="255"/>
      <c r="U493" s="15"/>
      <c r="V493" s="15"/>
      <c r="W493" s="15"/>
      <c r="X493" s="15"/>
      <c r="Y493" s="15"/>
      <c r="Z493" s="15"/>
      <c r="AA493" s="15"/>
      <c r="AB493" s="15"/>
      <c r="AC493" s="15"/>
      <c r="AD493" s="15"/>
      <c r="AE493" s="15"/>
      <c r="AT493" s="256" t="s">
        <v>145</v>
      </c>
      <c r="AU493" s="256" t="s">
        <v>85</v>
      </c>
      <c r="AV493" s="15" t="s">
        <v>83</v>
      </c>
      <c r="AW493" s="15" t="s">
        <v>37</v>
      </c>
      <c r="AX493" s="15" t="s">
        <v>75</v>
      </c>
      <c r="AY493" s="256" t="s">
        <v>134</v>
      </c>
    </row>
    <row r="494" s="13" customFormat="1">
      <c r="A494" s="13"/>
      <c r="B494" s="224"/>
      <c r="C494" s="225"/>
      <c r="D494" s="226" t="s">
        <v>145</v>
      </c>
      <c r="E494" s="227" t="s">
        <v>19</v>
      </c>
      <c r="F494" s="228" t="s">
        <v>666</v>
      </c>
      <c r="G494" s="225"/>
      <c r="H494" s="229">
        <v>7.2240000000000002</v>
      </c>
      <c r="I494" s="230"/>
      <c r="J494" s="225"/>
      <c r="K494" s="225"/>
      <c r="L494" s="231"/>
      <c r="M494" s="232"/>
      <c r="N494" s="233"/>
      <c r="O494" s="233"/>
      <c r="P494" s="233"/>
      <c r="Q494" s="233"/>
      <c r="R494" s="233"/>
      <c r="S494" s="233"/>
      <c r="T494" s="234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35" t="s">
        <v>145</v>
      </c>
      <c r="AU494" s="235" t="s">
        <v>85</v>
      </c>
      <c r="AV494" s="13" t="s">
        <v>85</v>
      </c>
      <c r="AW494" s="13" t="s">
        <v>37</v>
      </c>
      <c r="AX494" s="13" t="s">
        <v>75</v>
      </c>
      <c r="AY494" s="235" t="s">
        <v>134</v>
      </c>
    </row>
    <row r="495" s="14" customFormat="1">
      <c r="A495" s="14"/>
      <c r="B495" s="236"/>
      <c r="C495" s="237"/>
      <c r="D495" s="226" t="s">
        <v>145</v>
      </c>
      <c r="E495" s="238" t="s">
        <v>19</v>
      </c>
      <c r="F495" s="239" t="s">
        <v>147</v>
      </c>
      <c r="G495" s="237"/>
      <c r="H495" s="240">
        <v>7.2240000000000002</v>
      </c>
      <c r="I495" s="241"/>
      <c r="J495" s="237"/>
      <c r="K495" s="237"/>
      <c r="L495" s="242"/>
      <c r="M495" s="243"/>
      <c r="N495" s="244"/>
      <c r="O495" s="244"/>
      <c r="P495" s="244"/>
      <c r="Q495" s="244"/>
      <c r="R495" s="244"/>
      <c r="S495" s="244"/>
      <c r="T495" s="245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46" t="s">
        <v>145</v>
      </c>
      <c r="AU495" s="246" t="s">
        <v>85</v>
      </c>
      <c r="AV495" s="14" t="s">
        <v>141</v>
      </c>
      <c r="AW495" s="14" t="s">
        <v>37</v>
      </c>
      <c r="AX495" s="14" t="s">
        <v>83</v>
      </c>
      <c r="AY495" s="246" t="s">
        <v>134</v>
      </c>
    </row>
    <row r="496" s="2" customFormat="1" ht="16.5" customHeight="1">
      <c r="A496" s="40"/>
      <c r="B496" s="41"/>
      <c r="C496" s="206" t="s">
        <v>667</v>
      </c>
      <c r="D496" s="206" t="s">
        <v>136</v>
      </c>
      <c r="E496" s="207" t="s">
        <v>668</v>
      </c>
      <c r="F496" s="208" t="s">
        <v>669</v>
      </c>
      <c r="G496" s="209" t="s">
        <v>170</v>
      </c>
      <c r="H496" s="210">
        <v>11.199999999999999</v>
      </c>
      <c r="I496" s="211"/>
      <c r="J496" s="212">
        <f>ROUND(I496*H496,2)</f>
        <v>0</v>
      </c>
      <c r="K496" s="208" t="s">
        <v>140</v>
      </c>
      <c r="L496" s="46"/>
      <c r="M496" s="213" t="s">
        <v>19</v>
      </c>
      <c r="N496" s="214" t="s">
        <v>46</v>
      </c>
      <c r="O496" s="86"/>
      <c r="P496" s="215">
        <f>O496*H496</f>
        <v>0</v>
      </c>
      <c r="Q496" s="215">
        <v>8.3599999999999999E-05</v>
      </c>
      <c r="R496" s="215">
        <f>Q496*H496</f>
        <v>0.00093631999999999993</v>
      </c>
      <c r="S496" s="215">
        <v>0.017999999999999999</v>
      </c>
      <c r="T496" s="216">
        <f>S496*H496</f>
        <v>0.20159999999999997</v>
      </c>
      <c r="U496" s="40"/>
      <c r="V496" s="40"/>
      <c r="W496" s="40"/>
      <c r="X496" s="40"/>
      <c r="Y496" s="40"/>
      <c r="Z496" s="40"/>
      <c r="AA496" s="40"/>
      <c r="AB496" s="40"/>
      <c r="AC496" s="40"/>
      <c r="AD496" s="40"/>
      <c r="AE496" s="40"/>
      <c r="AR496" s="217" t="s">
        <v>141</v>
      </c>
      <c r="AT496" s="217" t="s">
        <v>136</v>
      </c>
      <c r="AU496" s="217" t="s">
        <v>85</v>
      </c>
      <c r="AY496" s="19" t="s">
        <v>134</v>
      </c>
      <c r="BE496" s="218">
        <f>IF(N496="základní",J496,0)</f>
        <v>0</v>
      </c>
      <c r="BF496" s="218">
        <f>IF(N496="snížená",J496,0)</f>
        <v>0</v>
      </c>
      <c r="BG496" s="218">
        <f>IF(N496="zákl. přenesená",J496,0)</f>
        <v>0</v>
      </c>
      <c r="BH496" s="218">
        <f>IF(N496="sníž. přenesená",J496,0)</f>
        <v>0</v>
      </c>
      <c r="BI496" s="218">
        <f>IF(N496="nulová",J496,0)</f>
        <v>0</v>
      </c>
      <c r="BJ496" s="19" t="s">
        <v>83</v>
      </c>
      <c r="BK496" s="218">
        <f>ROUND(I496*H496,2)</f>
        <v>0</v>
      </c>
      <c r="BL496" s="19" t="s">
        <v>141</v>
      </c>
      <c r="BM496" s="217" t="s">
        <v>670</v>
      </c>
    </row>
    <row r="497" s="2" customFormat="1">
      <c r="A497" s="40"/>
      <c r="B497" s="41"/>
      <c r="C497" s="42"/>
      <c r="D497" s="219" t="s">
        <v>143</v>
      </c>
      <c r="E497" s="42"/>
      <c r="F497" s="220" t="s">
        <v>671</v>
      </c>
      <c r="G497" s="42"/>
      <c r="H497" s="42"/>
      <c r="I497" s="221"/>
      <c r="J497" s="42"/>
      <c r="K497" s="42"/>
      <c r="L497" s="46"/>
      <c r="M497" s="222"/>
      <c r="N497" s="223"/>
      <c r="O497" s="86"/>
      <c r="P497" s="86"/>
      <c r="Q497" s="86"/>
      <c r="R497" s="86"/>
      <c r="S497" s="86"/>
      <c r="T497" s="87"/>
      <c r="U497" s="40"/>
      <c r="V497" s="40"/>
      <c r="W497" s="40"/>
      <c r="X497" s="40"/>
      <c r="Y497" s="40"/>
      <c r="Z497" s="40"/>
      <c r="AA497" s="40"/>
      <c r="AB497" s="40"/>
      <c r="AC497" s="40"/>
      <c r="AD497" s="40"/>
      <c r="AE497" s="40"/>
      <c r="AT497" s="19" t="s">
        <v>143</v>
      </c>
      <c r="AU497" s="19" t="s">
        <v>85</v>
      </c>
    </row>
    <row r="498" s="13" customFormat="1">
      <c r="A498" s="13"/>
      <c r="B498" s="224"/>
      <c r="C498" s="225"/>
      <c r="D498" s="226" t="s">
        <v>145</v>
      </c>
      <c r="E498" s="227" t="s">
        <v>19</v>
      </c>
      <c r="F498" s="228" t="s">
        <v>672</v>
      </c>
      <c r="G498" s="225"/>
      <c r="H498" s="229">
        <v>11.199999999999999</v>
      </c>
      <c r="I498" s="230"/>
      <c r="J498" s="225"/>
      <c r="K498" s="225"/>
      <c r="L498" s="231"/>
      <c r="M498" s="232"/>
      <c r="N498" s="233"/>
      <c r="O498" s="233"/>
      <c r="P498" s="233"/>
      <c r="Q498" s="233"/>
      <c r="R498" s="233"/>
      <c r="S498" s="233"/>
      <c r="T498" s="234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35" t="s">
        <v>145</v>
      </c>
      <c r="AU498" s="235" t="s">
        <v>85</v>
      </c>
      <c r="AV498" s="13" t="s">
        <v>85</v>
      </c>
      <c r="AW498" s="13" t="s">
        <v>37</v>
      </c>
      <c r="AX498" s="13" t="s">
        <v>83</v>
      </c>
      <c r="AY498" s="235" t="s">
        <v>134</v>
      </c>
    </row>
    <row r="499" s="2" customFormat="1" ht="16.5" customHeight="1">
      <c r="A499" s="40"/>
      <c r="B499" s="41"/>
      <c r="C499" s="206" t="s">
        <v>159</v>
      </c>
      <c r="D499" s="206" t="s">
        <v>136</v>
      </c>
      <c r="E499" s="207" t="s">
        <v>673</v>
      </c>
      <c r="F499" s="208" t="s">
        <v>674</v>
      </c>
      <c r="G499" s="209" t="s">
        <v>139</v>
      </c>
      <c r="H499" s="210">
        <v>47.5</v>
      </c>
      <c r="I499" s="211"/>
      <c r="J499" s="212">
        <f>ROUND(I499*H499,2)</f>
        <v>0</v>
      </c>
      <c r="K499" s="208" t="s">
        <v>140</v>
      </c>
      <c r="L499" s="46"/>
      <c r="M499" s="213" t="s">
        <v>19</v>
      </c>
      <c r="N499" s="214" t="s">
        <v>46</v>
      </c>
      <c r="O499" s="86"/>
      <c r="P499" s="215">
        <f>O499*H499</f>
        <v>0</v>
      </c>
      <c r="Q499" s="215">
        <v>0</v>
      </c>
      <c r="R499" s="215">
        <f>Q499*H499</f>
        <v>0</v>
      </c>
      <c r="S499" s="215">
        <v>0</v>
      </c>
      <c r="T499" s="216">
        <f>S499*H499</f>
        <v>0</v>
      </c>
      <c r="U499" s="40"/>
      <c r="V499" s="40"/>
      <c r="W499" s="40"/>
      <c r="X499" s="40"/>
      <c r="Y499" s="40"/>
      <c r="Z499" s="40"/>
      <c r="AA499" s="40"/>
      <c r="AB499" s="40"/>
      <c r="AC499" s="40"/>
      <c r="AD499" s="40"/>
      <c r="AE499" s="40"/>
      <c r="AR499" s="217" t="s">
        <v>141</v>
      </c>
      <c r="AT499" s="217" t="s">
        <v>136</v>
      </c>
      <c r="AU499" s="217" t="s">
        <v>85</v>
      </c>
      <c r="AY499" s="19" t="s">
        <v>134</v>
      </c>
      <c r="BE499" s="218">
        <f>IF(N499="základní",J499,0)</f>
        <v>0</v>
      </c>
      <c r="BF499" s="218">
        <f>IF(N499="snížená",J499,0)</f>
        <v>0</v>
      </c>
      <c r="BG499" s="218">
        <f>IF(N499="zákl. přenesená",J499,0)</f>
        <v>0</v>
      </c>
      <c r="BH499" s="218">
        <f>IF(N499="sníž. přenesená",J499,0)</f>
        <v>0</v>
      </c>
      <c r="BI499" s="218">
        <f>IF(N499="nulová",J499,0)</f>
        <v>0</v>
      </c>
      <c r="BJ499" s="19" t="s">
        <v>83</v>
      </c>
      <c r="BK499" s="218">
        <f>ROUND(I499*H499,2)</f>
        <v>0</v>
      </c>
      <c r="BL499" s="19" t="s">
        <v>141</v>
      </c>
      <c r="BM499" s="217" t="s">
        <v>675</v>
      </c>
    </row>
    <row r="500" s="2" customFormat="1">
      <c r="A500" s="40"/>
      <c r="B500" s="41"/>
      <c r="C500" s="42"/>
      <c r="D500" s="219" t="s">
        <v>143</v>
      </c>
      <c r="E500" s="42"/>
      <c r="F500" s="220" t="s">
        <v>676</v>
      </c>
      <c r="G500" s="42"/>
      <c r="H500" s="42"/>
      <c r="I500" s="221"/>
      <c r="J500" s="42"/>
      <c r="K500" s="42"/>
      <c r="L500" s="46"/>
      <c r="M500" s="222"/>
      <c r="N500" s="223"/>
      <c r="O500" s="86"/>
      <c r="P500" s="86"/>
      <c r="Q500" s="86"/>
      <c r="R500" s="86"/>
      <c r="S500" s="86"/>
      <c r="T500" s="87"/>
      <c r="U500" s="40"/>
      <c r="V500" s="40"/>
      <c r="W500" s="40"/>
      <c r="X500" s="40"/>
      <c r="Y500" s="40"/>
      <c r="Z500" s="40"/>
      <c r="AA500" s="40"/>
      <c r="AB500" s="40"/>
      <c r="AC500" s="40"/>
      <c r="AD500" s="40"/>
      <c r="AE500" s="40"/>
      <c r="AT500" s="19" t="s">
        <v>143</v>
      </c>
      <c r="AU500" s="19" t="s">
        <v>85</v>
      </c>
    </row>
    <row r="501" s="15" customFormat="1">
      <c r="A501" s="15"/>
      <c r="B501" s="247"/>
      <c r="C501" s="248"/>
      <c r="D501" s="226" t="s">
        <v>145</v>
      </c>
      <c r="E501" s="249" t="s">
        <v>19</v>
      </c>
      <c r="F501" s="250" t="s">
        <v>677</v>
      </c>
      <c r="G501" s="248"/>
      <c r="H501" s="249" t="s">
        <v>19</v>
      </c>
      <c r="I501" s="251"/>
      <c r="J501" s="248"/>
      <c r="K501" s="248"/>
      <c r="L501" s="252"/>
      <c r="M501" s="253"/>
      <c r="N501" s="254"/>
      <c r="O501" s="254"/>
      <c r="P501" s="254"/>
      <c r="Q501" s="254"/>
      <c r="R501" s="254"/>
      <c r="S501" s="254"/>
      <c r="T501" s="255"/>
      <c r="U501" s="15"/>
      <c r="V501" s="15"/>
      <c r="W501" s="15"/>
      <c r="X501" s="15"/>
      <c r="Y501" s="15"/>
      <c r="Z501" s="15"/>
      <c r="AA501" s="15"/>
      <c r="AB501" s="15"/>
      <c r="AC501" s="15"/>
      <c r="AD501" s="15"/>
      <c r="AE501" s="15"/>
      <c r="AT501" s="256" t="s">
        <v>145</v>
      </c>
      <c r="AU501" s="256" t="s">
        <v>85</v>
      </c>
      <c r="AV501" s="15" t="s">
        <v>83</v>
      </c>
      <c r="AW501" s="15" t="s">
        <v>37</v>
      </c>
      <c r="AX501" s="15" t="s">
        <v>75</v>
      </c>
      <c r="AY501" s="256" t="s">
        <v>134</v>
      </c>
    </row>
    <row r="502" s="13" customFormat="1">
      <c r="A502" s="13"/>
      <c r="B502" s="224"/>
      <c r="C502" s="225"/>
      <c r="D502" s="226" t="s">
        <v>145</v>
      </c>
      <c r="E502" s="227" t="s">
        <v>19</v>
      </c>
      <c r="F502" s="228" t="s">
        <v>602</v>
      </c>
      <c r="G502" s="225"/>
      <c r="H502" s="229">
        <v>47.5</v>
      </c>
      <c r="I502" s="230"/>
      <c r="J502" s="225"/>
      <c r="K502" s="225"/>
      <c r="L502" s="231"/>
      <c r="M502" s="232"/>
      <c r="N502" s="233"/>
      <c r="O502" s="233"/>
      <c r="P502" s="233"/>
      <c r="Q502" s="233"/>
      <c r="R502" s="233"/>
      <c r="S502" s="233"/>
      <c r="T502" s="234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35" t="s">
        <v>145</v>
      </c>
      <c r="AU502" s="235" t="s">
        <v>85</v>
      </c>
      <c r="AV502" s="13" t="s">
        <v>85</v>
      </c>
      <c r="AW502" s="13" t="s">
        <v>37</v>
      </c>
      <c r="AX502" s="13" t="s">
        <v>75</v>
      </c>
      <c r="AY502" s="235" t="s">
        <v>134</v>
      </c>
    </row>
    <row r="503" s="14" customFormat="1">
      <c r="A503" s="14"/>
      <c r="B503" s="236"/>
      <c r="C503" s="237"/>
      <c r="D503" s="226" t="s">
        <v>145</v>
      </c>
      <c r="E503" s="238" t="s">
        <v>19</v>
      </c>
      <c r="F503" s="239" t="s">
        <v>147</v>
      </c>
      <c r="G503" s="237"/>
      <c r="H503" s="240">
        <v>47.5</v>
      </c>
      <c r="I503" s="241"/>
      <c r="J503" s="237"/>
      <c r="K503" s="237"/>
      <c r="L503" s="242"/>
      <c r="M503" s="243"/>
      <c r="N503" s="244"/>
      <c r="O503" s="244"/>
      <c r="P503" s="244"/>
      <c r="Q503" s="244"/>
      <c r="R503" s="244"/>
      <c r="S503" s="244"/>
      <c r="T503" s="245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46" t="s">
        <v>145</v>
      </c>
      <c r="AU503" s="246" t="s">
        <v>85</v>
      </c>
      <c r="AV503" s="14" t="s">
        <v>141</v>
      </c>
      <c r="AW503" s="14" t="s">
        <v>37</v>
      </c>
      <c r="AX503" s="14" t="s">
        <v>83</v>
      </c>
      <c r="AY503" s="246" t="s">
        <v>134</v>
      </c>
    </row>
    <row r="504" s="12" customFormat="1" ht="22.8" customHeight="1">
      <c r="A504" s="12"/>
      <c r="B504" s="190"/>
      <c r="C504" s="191"/>
      <c r="D504" s="192" t="s">
        <v>74</v>
      </c>
      <c r="E504" s="204" t="s">
        <v>678</v>
      </c>
      <c r="F504" s="204" t="s">
        <v>679</v>
      </c>
      <c r="G504" s="191"/>
      <c r="H504" s="191"/>
      <c r="I504" s="194"/>
      <c r="J504" s="205">
        <f>BK504</f>
        <v>0</v>
      </c>
      <c r="K504" s="191"/>
      <c r="L504" s="196"/>
      <c r="M504" s="197"/>
      <c r="N504" s="198"/>
      <c r="O504" s="198"/>
      <c r="P504" s="199">
        <f>SUM(P505:P525)</f>
        <v>0</v>
      </c>
      <c r="Q504" s="198"/>
      <c r="R504" s="199">
        <f>SUM(R505:R525)</f>
        <v>0</v>
      </c>
      <c r="S504" s="198"/>
      <c r="T504" s="200">
        <f>SUM(T505:T525)</f>
        <v>0</v>
      </c>
      <c r="U504" s="12"/>
      <c r="V504" s="12"/>
      <c r="W504" s="12"/>
      <c r="X504" s="12"/>
      <c r="Y504" s="12"/>
      <c r="Z504" s="12"/>
      <c r="AA504" s="12"/>
      <c r="AB504" s="12"/>
      <c r="AC504" s="12"/>
      <c r="AD504" s="12"/>
      <c r="AE504" s="12"/>
      <c r="AR504" s="201" t="s">
        <v>83</v>
      </c>
      <c r="AT504" s="202" t="s">
        <v>74</v>
      </c>
      <c r="AU504" s="202" t="s">
        <v>83</v>
      </c>
      <c r="AY504" s="201" t="s">
        <v>134</v>
      </c>
      <c r="BK504" s="203">
        <f>SUM(BK505:BK525)</f>
        <v>0</v>
      </c>
    </row>
    <row r="505" s="2" customFormat="1" ht="24.15" customHeight="1">
      <c r="A505" s="40"/>
      <c r="B505" s="41"/>
      <c r="C505" s="206" t="s">
        <v>680</v>
      </c>
      <c r="D505" s="206" t="s">
        <v>136</v>
      </c>
      <c r="E505" s="207" t="s">
        <v>681</v>
      </c>
      <c r="F505" s="208" t="s">
        <v>682</v>
      </c>
      <c r="G505" s="209" t="s">
        <v>245</v>
      </c>
      <c r="H505" s="210">
        <v>26.061</v>
      </c>
      <c r="I505" s="211"/>
      <c r="J505" s="212">
        <f>ROUND(I505*H505,2)</f>
        <v>0</v>
      </c>
      <c r="K505" s="208" t="s">
        <v>140</v>
      </c>
      <c r="L505" s="46"/>
      <c r="M505" s="213" t="s">
        <v>19</v>
      </c>
      <c r="N505" s="214" t="s">
        <v>46</v>
      </c>
      <c r="O505" s="86"/>
      <c r="P505" s="215">
        <f>O505*H505</f>
        <v>0</v>
      </c>
      <c r="Q505" s="215">
        <v>0</v>
      </c>
      <c r="R505" s="215">
        <f>Q505*H505</f>
        <v>0</v>
      </c>
      <c r="S505" s="215">
        <v>0</v>
      </c>
      <c r="T505" s="216">
        <f>S505*H505</f>
        <v>0</v>
      </c>
      <c r="U505" s="40"/>
      <c r="V505" s="40"/>
      <c r="W505" s="40"/>
      <c r="X505" s="40"/>
      <c r="Y505" s="40"/>
      <c r="Z505" s="40"/>
      <c r="AA505" s="40"/>
      <c r="AB505" s="40"/>
      <c r="AC505" s="40"/>
      <c r="AD505" s="40"/>
      <c r="AE505" s="40"/>
      <c r="AR505" s="217" t="s">
        <v>141</v>
      </c>
      <c r="AT505" s="217" t="s">
        <v>136</v>
      </c>
      <c r="AU505" s="217" t="s">
        <v>85</v>
      </c>
      <c r="AY505" s="19" t="s">
        <v>134</v>
      </c>
      <c r="BE505" s="218">
        <f>IF(N505="základní",J505,0)</f>
        <v>0</v>
      </c>
      <c r="BF505" s="218">
        <f>IF(N505="snížená",J505,0)</f>
        <v>0</v>
      </c>
      <c r="BG505" s="218">
        <f>IF(N505="zákl. přenesená",J505,0)</f>
        <v>0</v>
      </c>
      <c r="BH505" s="218">
        <f>IF(N505="sníž. přenesená",J505,0)</f>
        <v>0</v>
      </c>
      <c r="BI505" s="218">
        <f>IF(N505="nulová",J505,0)</f>
        <v>0</v>
      </c>
      <c r="BJ505" s="19" t="s">
        <v>83</v>
      </c>
      <c r="BK505" s="218">
        <f>ROUND(I505*H505,2)</f>
        <v>0</v>
      </c>
      <c r="BL505" s="19" t="s">
        <v>141</v>
      </c>
      <c r="BM505" s="217" t="s">
        <v>683</v>
      </c>
    </row>
    <row r="506" s="2" customFormat="1">
      <c r="A506" s="40"/>
      <c r="B506" s="41"/>
      <c r="C506" s="42"/>
      <c r="D506" s="219" t="s">
        <v>143</v>
      </c>
      <c r="E506" s="42"/>
      <c r="F506" s="220" t="s">
        <v>684</v>
      </c>
      <c r="G506" s="42"/>
      <c r="H506" s="42"/>
      <c r="I506" s="221"/>
      <c r="J506" s="42"/>
      <c r="K506" s="42"/>
      <c r="L506" s="46"/>
      <c r="M506" s="222"/>
      <c r="N506" s="223"/>
      <c r="O506" s="86"/>
      <c r="P506" s="86"/>
      <c r="Q506" s="86"/>
      <c r="R506" s="86"/>
      <c r="S506" s="86"/>
      <c r="T506" s="87"/>
      <c r="U506" s="40"/>
      <c r="V506" s="40"/>
      <c r="W506" s="40"/>
      <c r="X506" s="40"/>
      <c r="Y506" s="40"/>
      <c r="Z506" s="40"/>
      <c r="AA506" s="40"/>
      <c r="AB506" s="40"/>
      <c r="AC506" s="40"/>
      <c r="AD506" s="40"/>
      <c r="AE506" s="40"/>
      <c r="AT506" s="19" t="s">
        <v>143</v>
      </c>
      <c r="AU506" s="19" t="s">
        <v>85</v>
      </c>
    </row>
    <row r="507" s="13" customFormat="1">
      <c r="A507" s="13"/>
      <c r="B507" s="224"/>
      <c r="C507" s="225"/>
      <c r="D507" s="226" t="s">
        <v>145</v>
      </c>
      <c r="E507" s="227" t="s">
        <v>19</v>
      </c>
      <c r="F507" s="228" t="s">
        <v>685</v>
      </c>
      <c r="G507" s="225"/>
      <c r="H507" s="229">
        <v>26.061</v>
      </c>
      <c r="I507" s="230"/>
      <c r="J507" s="225"/>
      <c r="K507" s="225"/>
      <c r="L507" s="231"/>
      <c r="M507" s="232"/>
      <c r="N507" s="233"/>
      <c r="O507" s="233"/>
      <c r="P507" s="233"/>
      <c r="Q507" s="233"/>
      <c r="R507" s="233"/>
      <c r="S507" s="233"/>
      <c r="T507" s="234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35" t="s">
        <v>145</v>
      </c>
      <c r="AU507" s="235" t="s">
        <v>85</v>
      </c>
      <c r="AV507" s="13" t="s">
        <v>85</v>
      </c>
      <c r="AW507" s="13" t="s">
        <v>37</v>
      </c>
      <c r="AX507" s="13" t="s">
        <v>75</v>
      </c>
      <c r="AY507" s="235" t="s">
        <v>134</v>
      </c>
    </row>
    <row r="508" s="14" customFormat="1">
      <c r="A508" s="14"/>
      <c r="B508" s="236"/>
      <c r="C508" s="237"/>
      <c r="D508" s="226" t="s">
        <v>145</v>
      </c>
      <c r="E508" s="238" t="s">
        <v>19</v>
      </c>
      <c r="F508" s="239" t="s">
        <v>147</v>
      </c>
      <c r="G508" s="237"/>
      <c r="H508" s="240">
        <v>26.061</v>
      </c>
      <c r="I508" s="241"/>
      <c r="J508" s="237"/>
      <c r="K508" s="237"/>
      <c r="L508" s="242"/>
      <c r="M508" s="243"/>
      <c r="N508" s="244"/>
      <c r="O508" s="244"/>
      <c r="P508" s="244"/>
      <c r="Q508" s="244"/>
      <c r="R508" s="244"/>
      <c r="S508" s="244"/>
      <c r="T508" s="245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46" t="s">
        <v>145</v>
      </c>
      <c r="AU508" s="246" t="s">
        <v>85</v>
      </c>
      <c r="AV508" s="14" t="s">
        <v>141</v>
      </c>
      <c r="AW508" s="14" t="s">
        <v>37</v>
      </c>
      <c r="AX508" s="14" t="s">
        <v>83</v>
      </c>
      <c r="AY508" s="246" t="s">
        <v>134</v>
      </c>
    </row>
    <row r="509" s="2" customFormat="1" ht="24.15" customHeight="1">
      <c r="A509" s="40"/>
      <c r="B509" s="41"/>
      <c r="C509" s="206" t="s">
        <v>686</v>
      </c>
      <c r="D509" s="206" t="s">
        <v>136</v>
      </c>
      <c r="E509" s="207" t="s">
        <v>687</v>
      </c>
      <c r="F509" s="208" t="s">
        <v>688</v>
      </c>
      <c r="G509" s="209" t="s">
        <v>245</v>
      </c>
      <c r="H509" s="210">
        <v>17.338000000000001</v>
      </c>
      <c r="I509" s="211"/>
      <c r="J509" s="212">
        <f>ROUND(I509*H509,2)</f>
        <v>0</v>
      </c>
      <c r="K509" s="208" t="s">
        <v>140</v>
      </c>
      <c r="L509" s="46"/>
      <c r="M509" s="213" t="s">
        <v>19</v>
      </c>
      <c r="N509" s="214" t="s">
        <v>46</v>
      </c>
      <c r="O509" s="86"/>
      <c r="P509" s="215">
        <f>O509*H509</f>
        <v>0</v>
      </c>
      <c r="Q509" s="215">
        <v>0</v>
      </c>
      <c r="R509" s="215">
        <f>Q509*H509</f>
        <v>0</v>
      </c>
      <c r="S509" s="215">
        <v>0</v>
      </c>
      <c r="T509" s="216">
        <f>S509*H509</f>
        <v>0</v>
      </c>
      <c r="U509" s="40"/>
      <c r="V509" s="40"/>
      <c r="W509" s="40"/>
      <c r="X509" s="40"/>
      <c r="Y509" s="40"/>
      <c r="Z509" s="40"/>
      <c r="AA509" s="40"/>
      <c r="AB509" s="40"/>
      <c r="AC509" s="40"/>
      <c r="AD509" s="40"/>
      <c r="AE509" s="40"/>
      <c r="AR509" s="217" t="s">
        <v>141</v>
      </c>
      <c r="AT509" s="217" t="s">
        <v>136</v>
      </c>
      <c r="AU509" s="217" t="s">
        <v>85</v>
      </c>
      <c r="AY509" s="19" t="s">
        <v>134</v>
      </c>
      <c r="BE509" s="218">
        <f>IF(N509="základní",J509,0)</f>
        <v>0</v>
      </c>
      <c r="BF509" s="218">
        <f>IF(N509="snížená",J509,0)</f>
        <v>0</v>
      </c>
      <c r="BG509" s="218">
        <f>IF(N509="zákl. přenesená",J509,0)</f>
        <v>0</v>
      </c>
      <c r="BH509" s="218">
        <f>IF(N509="sníž. přenesená",J509,0)</f>
        <v>0</v>
      </c>
      <c r="BI509" s="218">
        <f>IF(N509="nulová",J509,0)</f>
        <v>0</v>
      </c>
      <c r="BJ509" s="19" t="s">
        <v>83</v>
      </c>
      <c r="BK509" s="218">
        <f>ROUND(I509*H509,2)</f>
        <v>0</v>
      </c>
      <c r="BL509" s="19" t="s">
        <v>141</v>
      </c>
      <c r="BM509" s="217" t="s">
        <v>689</v>
      </c>
    </row>
    <row r="510" s="2" customFormat="1">
      <c r="A510" s="40"/>
      <c r="B510" s="41"/>
      <c r="C510" s="42"/>
      <c r="D510" s="219" t="s">
        <v>143</v>
      </c>
      <c r="E510" s="42"/>
      <c r="F510" s="220" t="s">
        <v>690</v>
      </c>
      <c r="G510" s="42"/>
      <c r="H510" s="42"/>
      <c r="I510" s="221"/>
      <c r="J510" s="42"/>
      <c r="K510" s="42"/>
      <c r="L510" s="46"/>
      <c r="M510" s="222"/>
      <c r="N510" s="223"/>
      <c r="O510" s="86"/>
      <c r="P510" s="86"/>
      <c r="Q510" s="86"/>
      <c r="R510" s="86"/>
      <c r="S510" s="86"/>
      <c r="T510" s="87"/>
      <c r="U510" s="40"/>
      <c r="V510" s="40"/>
      <c r="W510" s="40"/>
      <c r="X510" s="40"/>
      <c r="Y510" s="40"/>
      <c r="Z510" s="40"/>
      <c r="AA510" s="40"/>
      <c r="AB510" s="40"/>
      <c r="AC510" s="40"/>
      <c r="AD510" s="40"/>
      <c r="AE510" s="40"/>
      <c r="AT510" s="19" t="s">
        <v>143</v>
      </c>
      <c r="AU510" s="19" t="s">
        <v>85</v>
      </c>
    </row>
    <row r="511" s="13" customFormat="1">
      <c r="A511" s="13"/>
      <c r="B511" s="224"/>
      <c r="C511" s="225"/>
      <c r="D511" s="226" t="s">
        <v>145</v>
      </c>
      <c r="E511" s="227" t="s">
        <v>19</v>
      </c>
      <c r="F511" s="228" t="s">
        <v>691</v>
      </c>
      <c r="G511" s="225"/>
      <c r="H511" s="229">
        <v>17.338000000000001</v>
      </c>
      <c r="I511" s="230"/>
      <c r="J511" s="225"/>
      <c r="K511" s="225"/>
      <c r="L511" s="231"/>
      <c r="M511" s="232"/>
      <c r="N511" s="233"/>
      <c r="O511" s="233"/>
      <c r="P511" s="233"/>
      <c r="Q511" s="233"/>
      <c r="R511" s="233"/>
      <c r="S511" s="233"/>
      <c r="T511" s="234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35" t="s">
        <v>145</v>
      </c>
      <c r="AU511" s="235" t="s">
        <v>85</v>
      </c>
      <c r="AV511" s="13" t="s">
        <v>85</v>
      </c>
      <c r="AW511" s="13" t="s">
        <v>37</v>
      </c>
      <c r="AX511" s="13" t="s">
        <v>83</v>
      </c>
      <c r="AY511" s="235" t="s">
        <v>134</v>
      </c>
    </row>
    <row r="512" s="2" customFormat="1" ht="24.15" customHeight="1">
      <c r="A512" s="40"/>
      <c r="B512" s="41"/>
      <c r="C512" s="206" t="s">
        <v>692</v>
      </c>
      <c r="D512" s="206" t="s">
        <v>136</v>
      </c>
      <c r="E512" s="207" t="s">
        <v>693</v>
      </c>
      <c r="F512" s="208" t="s">
        <v>273</v>
      </c>
      <c r="G512" s="209" t="s">
        <v>245</v>
      </c>
      <c r="H512" s="210">
        <v>104.693</v>
      </c>
      <c r="I512" s="211"/>
      <c r="J512" s="212">
        <f>ROUND(I512*H512,2)</f>
        <v>0</v>
      </c>
      <c r="K512" s="208" t="s">
        <v>140</v>
      </c>
      <c r="L512" s="46"/>
      <c r="M512" s="213" t="s">
        <v>19</v>
      </c>
      <c r="N512" s="214" t="s">
        <v>46</v>
      </c>
      <c r="O512" s="86"/>
      <c r="P512" s="215">
        <f>O512*H512</f>
        <v>0</v>
      </c>
      <c r="Q512" s="215">
        <v>0</v>
      </c>
      <c r="R512" s="215">
        <f>Q512*H512</f>
        <v>0</v>
      </c>
      <c r="S512" s="215">
        <v>0</v>
      </c>
      <c r="T512" s="216">
        <f>S512*H512</f>
        <v>0</v>
      </c>
      <c r="U512" s="40"/>
      <c r="V512" s="40"/>
      <c r="W512" s="40"/>
      <c r="X512" s="40"/>
      <c r="Y512" s="40"/>
      <c r="Z512" s="40"/>
      <c r="AA512" s="40"/>
      <c r="AB512" s="40"/>
      <c r="AC512" s="40"/>
      <c r="AD512" s="40"/>
      <c r="AE512" s="40"/>
      <c r="AR512" s="217" t="s">
        <v>141</v>
      </c>
      <c r="AT512" s="217" t="s">
        <v>136</v>
      </c>
      <c r="AU512" s="217" t="s">
        <v>85</v>
      </c>
      <c r="AY512" s="19" t="s">
        <v>134</v>
      </c>
      <c r="BE512" s="218">
        <f>IF(N512="základní",J512,0)</f>
        <v>0</v>
      </c>
      <c r="BF512" s="218">
        <f>IF(N512="snížená",J512,0)</f>
        <v>0</v>
      </c>
      <c r="BG512" s="218">
        <f>IF(N512="zákl. přenesená",J512,0)</f>
        <v>0</v>
      </c>
      <c r="BH512" s="218">
        <f>IF(N512="sníž. přenesená",J512,0)</f>
        <v>0</v>
      </c>
      <c r="BI512" s="218">
        <f>IF(N512="nulová",J512,0)</f>
        <v>0</v>
      </c>
      <c r="BJ512" s="19" t="s">
        <v>83</v>
      </c>
      <c r="BK512" s="218">
        <f>ROUND(I512*H512,2)</f>
        <v>0</v>
      </c>
      <c r="BL512" s="19" t="s">
        <v>141</v>
      </c>
      <c r="BM512" s="217" t="s">
        <v>694</v>
      </c>
    </row>
    <row r="513" s="2" customFormat="1">
      <c r="A513" s="40"/>
      <c r="B513" s="41"/>
      <c r="C513" s="42"/>
      <c r="D513" s="219" t="s">
        <v>143</v>
      </c>
      <c r="E513" s="42"/>
      <c r="F513" s="220" t="s">
        <v>695</v>
      </c>
      <c r="G513" s="42"/>
      <c r="H513" s="42"/>
      <c r="I513" s="221"/>
      <c r="J513" s="42"/>
      <c r="K513" s="42"/>
      <c r="L513" s="46"/>
      <c r="M513" s="222"/>
      <c r="N513" s="223"/>
      <c r="O513" s="86"/>
      <c r="P513" s="86"/>
      <c r="Q513" s="86"/>
      <c r="R513" s="86"/>
      <c r="S513" s="86"/>
      <c r="T513" s="87"/>
      <c r="U513" s="40"/>
      <c r="V513" s="40"/>
      <c r="W513" s="40"/>
      <c r="X513" s="40"/>
      <c r="Y513" s="40"/>
      <c r="Z513" s="40"/>
      <c r="AA513" s="40"/>
      <c r="AB513" s="40"/>
      <c r="AC513" s="40"/>
      <c r="AD513" s="40"/>
      <c r="AE513" s="40"/>
      <c r="AT513" s="19" t="s">
        <v>143</v>
      </c>
      <c r="AU513" s="19" t="s">
        <v>85</v>
      </c>
    </row>
    <row r="514" s="13" customFormat="1">
      <c r="A514" s="13"/>
      <c r="B514" s="224"/>
      <c r="C514" s="225"/>
      <c r="D514" s="226" t="s">
        <v>145</v>
      </c>
      <c r="E514" s="227" t="s">
        <v>19</v>
      </c>
      <c r="F514" s="228" t="s">
        <v>696</v>
      </c>
      <c r="G514" s="225"/>
      <c r="H514" s="229">
        <v>104.693</v>
      </c>
      <c r="I514" s="230"/>
      <c r="J514" s="225"/>
      <c r="K514" s="225"/>
      <c r="L514" s="231"/>
      <c r="M514" s="232"/>
      <c r="N514" s="233"/>
      <c r="O514" s="233"/>
      <c r="P514" s="233"/>
      <c r="Q514" s="233"/>
      <c r="R514" s="233"/>
      <c r="S514" s="233"/>
      <c r="T514" s="234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35" t="s">
        <v>145</v>
      </c>
      <c r="AU514" s="235" t="s">
        <v>85</v>
      </c>
      <c r="AV514" s="13" t="s">
        <v>85</v>
      </c>
      <c r="AW514" s="13" t="s">
        <v>37</v>
      </c>
      <c r="AX514" s="13" t="s">
        <v>75</v>
      </c>
      <c r="AY514" s="235" t="s">
        <v>134</v>
      </c>
    </row>
    <row r="515" s="14" customFormat="1">
      <c r="A515" s="14"/>
      <c r="B515" s="236"/>
      <c r="C515" s="237"/>
      <c r="D515" s="226" t="s">
        <v>145</v>
      </c>
      <c r="E515" s="238" t="s">
        <v>19</v>
      </c>
      <c r="F515" s="239" t="s">
        <v>147</v>
      </c>
      <c r="G515" s="237"/>
      <c r="H515" s="240">
        <v>104.693</v>
      </c>
      <c r="I515" s="241"/>
      <c r="J515" s="237"/>
      <c r="K515" s="237"/>
      <c r="L515" s="242"/>
      <c r="M515" s="243"/>
      <c r="N515" s="244"/>
      <c r="O515" s="244"/>
      <c r="P515" s="244"/>
      <c r="Q515" s="244"/>
      <c r="R515" s="244"/>
      <c r="S515" s="244"/>
      <c r="T515" s="245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46" t="s">
        <v>145</v>
      </c>
      <c r="AU515" s="246" t="s">
        <v>85</v>
      </c>
      <c r="AV515" s="14" t="s">
        <v>141</v>
      </c>
      <c r="AW515" s="14" t="s">
        <v>37</v>
      </c>
      <c r="AX515" s="14" t="s">
        <v>83</v>
      </c>
      <c r="AY515" s="246" t="s">
        <v>134</v>
      </c>
    </row>
    <row r="516" s="2" customFormat="1" ht="21.75" customHeight="1">
      <c r="A516" s="40"/>
      <c r="B516" s="41"/>
      <c r="C516" s="206" t="s">
        <v>697</v>
      </c>
      <c r="D516" s="206" t="s">
        <v>136</v>
      </c>
      <c r="E516" s="207" t="s">
        <v>698</v>
      </c>
      <c r="F516" s="208" t="s">
        <v>699</v>
      </c>
      <c r="G516" s="209" t="s">
        <v>245</v>
      </c>
      <c r="H516" s="210">
        <v>143.87899999999999</v>
      </c>
      <c r="I516" s="211"/>
      <c r="J516" s="212">
        <f>ROUND(I516*H516,2)</f>
        <v>0</v>
      </c>
      <c r="K516" s="208" t="s">
        <v>140</v>
      </c>
      <c r="L516" s="46"/>
      <c r="M516" s="213" t="s">
        <v>19</v>
      </c>
      <c r="N516" s="214" t="s">
        <v>46</v>
      </c>
      <c r="O516" s="86"/>
      <c r="P516" s="215">
        <f>O516*H516</f>
        <v>0</v>
      </c>
      <c r="Q516" s="215">
        <v>0</v>
      </c>
      <c r="R516" s="215">
        <f>Q516*H516</f>
        <v>0</v>
      </c>
      <c r="S516" s="215">
        <v>0</v>
      </c>
      <c r="T516" s="216">
        <f>S516*H516</f>
        <v>0</v>
      </c>
      <c r="U516" s="40"/>
      <c r="V516" s="40"/>
      <c r="W516" s="40"/>
      <c r="X516" s="40"/>
      <c r="Y516" s="40"/>
      <c r="Z516" s="40"/>
      <c r="AA516" s="40"/>
      <c r="AB516" s="40"/>
      <c r="AC516" s="40"/>
      <c r="AD516" s="40"/>
      <c r="AE516" s="40"/>
      <c r="AR516" s="217" t="s">
        <v>141</v>
      </c>
      <c r="AT516" s="217" t="s">
        <v>136</v>
      </c>
      <c r="AU516" s="217" t="s">
        <v>85</v>
      </c>
      <c r="AY516" s="19" t="s">
        <v>134</v>
      </c>
      <c r="BE516" s="218">
        <f>IF(N516="základní",J516,0)</f>
        <v>0</v>
      </c>
      <c r="BF516" s="218">
        <f>IF(N516="snížená",J516,0)</f>
        <v>0</v>
      </c>
      <c r="BG516" s="218">
        <f>IF(N516="zákl. přenesená",J516,0)</f>
        <v>0</v>
      </c>
      <c r="BH516" s="218">
        <f>IF(N516="sníž. přenesená",J516,0)</f>
        <v>0</v>
      </c>
      <c r="BI516" s="218">
        <f>IF(N516="nulová",J516,0)</f>
        <v>0</v>
      </c>
      <c r="BJ516" s="19" t="s">
        <v>83</v>
      </c>
      <c r="BK516" s="218">
        <f>ROUND(I516*H516,2)</f>
        <v>0</v>
      </c>
      <c r="BL516" s="19" t="s">
        <v>141</v>
      </c>
      <c r="BM516" s="217" t="s">
        <v>700</v>
      </c>
    </row>
    <row r="517" s="2" customFormat="1">
      <c r="A517" s="40"/>
      <c r="B517" s="41"/>
      <c r="C517" s="42"/>
      <c r="D517" s="219" t="s">
        <v>143</v>
      </c>
      <c r="E517" s="42"/>
      <c r="F517" s="220" t="s">
        <v>701</v>
      </c>
      <c r="G517" s="42"/>
      <c r="H517" s="42"/>
      <c r="I517" s="221"/>
      <c r="J517" s="42"/>
      <c r="K517" s="42"/>
      <c r="L517" s="46"/>
      <c r="M517" s="222"/>
      <c r="N517" s="223"/>
      <c r="O517" s="86"/>
      <c r="P517" s="86"/>
      <c r="Q517" s="86"/>
      <c r="R517" s="86"/>
      <c r="S517" s="86"/>
      <c r="T517" s="87"/>
      <c r="U517" s="40"/>
      <c r="V517" s="40"/>
      <c r="W517" s="40"/>
      <c r="X517" s="40"/>
      <c r="Y517" s="40"/>
      <c r="Z517" s="40"/>
      <c r="AA517" s="40"/>
      <c r="AB517" s="40"/>
      <c r="AC517" s="40"/>
      <c r="AD517" s="40"/>
      <c r="AE517" s="40"/>
      <c r="AT517" s="19" t="s">
        <v>143</v>
      </c>
      <c r="AU517" s="19" t="s">
        <v>85</v>
      </c>
    </row>
    <row r="518" s="2" customFormat="1" ht="24.15" customHeight="1">
      <c r="A518" s="40"/>
      <c r="B518" s="41"/>
      <c r="C518" s="206" t="s">
        <v>702</v>
      </c>
      <c r="D518" s="206" t="s">
        <v>136</v>
      </c>
      <c r="E518" s="207" t="s">
        <v>703</v>
      </c>
      <c r="F518" s="208" t="s">
        <v>704</v>
      </c>
      <c r="G518" s="209" t="s">
        <v>245</v>
      </c>
      <c r="H518" s="210">
        <v>3591.75</v>
      </c>
      <c r="I518" s="211"/>
      <c r="J518" s="212">
        <f>ROUND(I518*H518,2)</f>
        <v>0</v>
      </c>
      <c r="K518" s="208" t="s">
        <v>140</v>
      </c>
      <c r="L518" s="46"/>
      <c r="M518" s="213" t="s">
        <v>19</v>
      </c>
      <c r="N518" s="214" t="s">
        <v>46</v>
      </c>
      <c r="O518" s="86"/>
      <c r="P518" s="215">
        <f>O518*H518</f>
        <v>0</v>
      </c>
      <c r="Q518" s="215">
        <v>0</v>
      </c>
      <c r="R518" s="215">
        <f>Q518*H518</f>
        <v>0</v>
      </c>
      <c r="S518" s="215">
        <v>0</v>
      </c>
      <c r="T518" s="216">
        <f>S518*H518</f>
        <v>0</v>
      </c>
      <c r="U518" s="40"/>
      <c r="V518" s="40"/>
      <c r="W518" s="40"/>
      <c r="X518" s="40"/>
      <c r="Y518" s="40"/>
      <c r="Z518" s="40"/>
      <c r="AA518" s="40"/>
      <c r="AB518" s="40"/>
      <c r="AC518" s="40"/>
      <c r="AD518" s="40"/>
      <c r="AE518" s="40"/>
      <c r="AR518" s="217" t="s">
        <v>141</v>
      </c>
      <c r="AT518" s="217" t="s">
        <v>136</v>
      </c>
      <c r="AU518" s="217" t="s">
        <v>85</v>
      </c>
      <c r="AY518" s="19" t="s">
        <v>134</v>
      </c>
      <c r="BE518" s="218">
        <f>IF(N518="základní",J518,0)</f>
        <v>0</v>
      </c>
      <c r="BF518" s="218">
        <f>IF(N518="snížená",J518,0)</f>
        <v>0</v>
      </c>
      <c r="BG518" s="218">
        <f>IF(N518="zákl. přenesená",J518,0)</f>
        <v>0</v>
      </c>
      <c r="BH518" s="218">
        <f>IF(N518="sníž. přenesená",J518,0)</f>
        <v>0</v>
      </c>
      <c r="BI518" s="218">
        <f>IF(N518="nulová",J518,0)</f>
        <v>0</v>
      </c>
      <c r="BJ518" s="19" t="s">
        <v>83</v>
      </c>
      <c r="BK518" s="218">
        <f>ROUND(I518*H518,2)</f>
        <v>0</v>
      </c>
      <c r="BL518" s="19" t="s">
        <v>141</v>
      </c>
      <c r="BM518" s="217" t="s">
        <v>705</v>
      </c>
    </row>
    <row r="519" s="2" customFormat="1">
      <c r="A519" s="40"/>
      <c r="B519" s="41"/>
      <c r="C519" s="42"/>
      <c r="D519" s="219" t="s">
        <v>143</v>
      </c>
      <c r="E519" s="42"/>
      <c r="F519" s="220" t="s">
        <v>706</v>
      </c>
      <c r="G519" s="42"/>
      <c r="H519" s="42"/>
      <c r="I519" s="221"/>
      <c r="J519" s="42"/>
      <c r="K519" s="42"/>
      <c r="L519" s="46"/>
      <c r="M519" s="222"/>
      <c r="N519" s="223"/>
      <c r="O519" s="86"/>
      <c r="P519" s="86"/>
      <c r="Q519" s="86"/>
      <c r="R519" s="86"/>
      <c r="S519" s="86"/>
      <c r="T519" s="87"/>
      <c r="U519" s="40"/>
      <c r="V519" s="40"/>
      <c r="W519" s="40"/>
      <c r="X519" s="40"/>
      <c r="Y519" s="40"/>
      <c r="Z519" s="40"/>
      <c r="AA519" s="40"/>
      <c r="AB519" s="40"/>
      <c r="AC519" s="40"/>
      <c r="AD519" s="40"/>
      <c r="AE519" s="40"/>
      <c r="AT519" s="19" t="s">
        <v>143</v>
      </c>
      <c r="AU519" s="19" t="s">
        <v>85</v>
      </c>
    </row>
    <row r="520" s="13" customFormat="1">
      <c r="A520" s="13"/>
      <c r="B520" s="224"/>
      <c r="C520" s="225"/>
      <c r="D520" s="226" t="s">
        <v>145</v>
      </c>
      <c r="E520" s="227" t="s">
        <v>19</v>
      </c>
      <c r="F520" s="228" t="s">
        <v>707</v>
      </c>
      <c r="G520" s="225"/>
      <c r="H520" s="229">
        <v>3591.75</v>
      </c>
      <c r="I520" s="230"/>
      <c r="J520" s="225"/>
      <c r="K520" s="225"/>
      <c r="L520" s="231"/>
      <c r="M520" s="232"/>
      <c r="N520" s="233"/>
      <c r="O520" s="233"/>
      <c r="P520" s="233"/>
      <c r="Q520" s="233"/>
      <c r="R520" s="233"/>
      <c r="S520" s="233"/>
      <c r="T520" s="234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35" t="s">
        <v>145</v>
      </c>
      <c r="AU520" s="235" t="s">
        <v>85</v>
      </c>
      <c r="AV520" s="13" t="s">
        <v>85</v>
      </c>
      <c r="AW520" s="13" t="s">
        <v>37</v>
      </c>
      <c r="AX520" s="13" t="s">
        <v>75</v>
      </c>
      <c r="AY520" s="235" t="s">
        <v>134</v>
      </c>
    </row>
    <row r="521" s="14" customFormat="1">
      <c r="A521" s="14"/>
      <c r="B521" s="236"/>
      <c r="C521" s="237"/>
      <c r="D521" s="226" t="s">
        <v>145</v>
      </c>
      <c r="E521" s="238" t="s">
        <v>19</v>
      </c>
      <c r="F521" s="239" t="s">
        <v>147</v>
      </c>
      <c r="G521" s="237"/>
      <c r="H521" s="240">
        <v>3591.75</v>
      </c>
      <c r="I521" s="241"/>
      <c r="J521" s="237"/>
      <c r="K521" s="237"/>
      <c r="L521" s="242"/>
      <c r="M521" s="243"/>
      <c r="N521" s="244"/>
      <c r="O521" s="244"/>
      <c r="P521" s="244"/>
      <c r="Q521" s="244"/>
      <c r="R521" s="244"/>
      <c r="S521" s="244"/>
      <c r="T521" s="245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46" t="s">
        <v>145</v>
      </c>
      <c r="AU521" s="246" t="s">
        <v>85</v>
      </c>
      <c r="AV521" s="14" t="s">
        <v>141</v>
      </c>
      <c r="AW521" s="14" t="s">
        <v>37</v>
      </c>
      <c r="AX521" s="14" t="s">
        <v>83</v>
      </c>
      <c r="AY521" s="246" t="s">
        <v>134</v>
      </c>
    </row>
    <row r="522" s="2" customFormat="1" ht="16.5" customHeight="1">
      <c r="A522" s="40"/>
      <c r="B522" s="41"/>
      <c r="C522" s="206" t="s">
        <v>708</v>
      </c>
      <c r="D522" s="206" t="s">
        <v>136</v>
      </c>
      <c r="E522" s="207" t="s">
        <v>709</v>
      </c>
      <c r="F522" s="208" t="s">
        <v>710</v>
      </c>
      <c r="G522" s="209" t="s">
        <v>245</v>
      </c>
      <c r="H522" s="210">
        <v>143.87899999999999</v>
      </c>
      <c r="I522" s="211"/>
      <c r="J522" s="212">
        <f>ROUND(I522*H522,2)</f>
        <v>0</v>
      </c>
      <c r="K522" s="208" t="s">
        <v>140</v>
      </c>
      <c r="L522" s="46"/>
      <c r="M522" s="213" t="s">
        <v>19</v>
      </c>
      <c r="N522" s="214" t="s">
        <v>46</v>
      </c>
      <c r="O522" s="86"/>
      <c r="P522" s="215">
        <f>O522*H522</f>
        <v>0</v>
      </c>
      <c r="Q522" s="215">
        <v>0</v>
      </c>
      <c r="R522" s="215">
        <f>Q522*H522</f>
        <v>0</v>
      </c>
      <c r="S522" s="215">
        <v>0</v>
      </c>
      <c r="T522" s="216">
        <f>S522*H522</f>
        <v>0</v>
      </c>
      <c r="U522" s="40"/>
      <c r="V522" s="40"/>
      <c r="W522" s="40"/>
      <c r="X522" s="40"/>
      <c r="Y522" s="40"/>
      <c r="Z522" s="40"/>
      <c r="AA522" s="40"/>
      <c r="AB522" s="40"/>
      <c r="AC522" s="40"/>
      <c r="AD522" s="40"/>
      <c r="AE522" s="40"/>
      <c r="AR522" s="217" t="s">
        <v>141</v>
      </c>
      <c r="AT522" s="217" t="s">
        <v>136</v>
      </c>
      <c r="AU522" s="217" t="s">
        <v>85</v>
      </c>
      <c r="AY522" s="19" t="s">
        <v>134</v>
      </c>
      <c r="BE522" s="218">
        <f>IF(N522="základní",J522,0)</f>
        <v>0</v>
      </c>
      <c r="BF522" s="218">
        <f>IF(N522="snížená",J522,0)</f>
        <v>0</v>
      </c>
      <c r="BG522" s="218">
        <f>IF(N522="zákl. přenesená",J522,0)</f>
        <v>0</v>
      </c>
      <c r="BH522" s="218">
        <f>IF(N522="sníž. přenesená",J522,0)</f>
        <v>0</v>
      </c>
      <c r="BI522" s="218">
        <f>IF(N522="nulová",J522,0)</f>
        <v>0</v>
      </c>
      <c r="BJ522" s="19" t="s">
        <v>83</v>
      </c>
      <c r="BK522" s="218">
        <f>ROUND(I522*H522,2)</f>
        <v>0</v>
      </c>
      <c r="BL522" s="19" t="s">
        <v>141</v>
      </c>
      <c r="BM522" s="217" t="s">
        <v>711</v>
      </c>
    </row>
    <row r="523" s="2" customFormat="1">
      <c r="A523" s="40"/>
      <c r="B523" s="41"/>
      <c r="C523" s="42"/>
      <c r="D523" s="219" t="s">
        <v>143</v>
      </c>
      <c r="E523" s="42"/>
      <c r="F523" s="220" t="s">
        <v>712</v>
      </c>
      <c r="G523" s="42"/>
      <c r="H523" s="42"/>
      <c r="I523" s="221"/>
      <c r="J523" s="42"/>
      <c r="K523" s="42"/>
      <c r="L523" s="46"/>
      <c r="M523" s="222"/>
      <c r="N523" s="223"/>
      <c r="O523" s="86"/>
      <c r="P523" s="86"/>
      <c r="Q523" s="86"/>
      <c r="R523" s="86"/>
      <c r="S523" s="86"/>
      <c r="T523" s="87"/>
      <c r="U523" s="40"/>
      <c r="V523" s="40"/>
      <c r="W523" s="40"/>
      <c r="X523" s="40"/>
      <c r="Y523" s="40"/>
      <c r="Z523" s="40"/>
      <c r="AA523" s="40"/>
      <c r="AB523" s="40"/>
      <c r="AC523" s="40"/>
      <c r="AD523" s="40"/>
      <c r="AE523" s="40"/>
      <c r="AT523" s="19" t="s">
        <v>143</v>
      </c>
      <c r="AU523" s="19" t="s">
        <v>85</v>
      </c>
    </row>
    <row r="524" s="2" customFormat="1" ht="24.15" customHeight="1">
      <c r="A524" s="40"/>
      <c r="B524" s="41"/>
      <c r="C524" s="206" t="s">
        <v>713</v>
      </c>
      <c r="D524" s="206" t="s">
        <v>136</v>
      </c>
      <c r="E524" s="207" t="s">
        <v>714</v>
      </c>
      <c r="F524" s="208" t="s">
        <v>715</v>
      </c>
      <c r="G524" s="209" t="s">
        <v>245</v>
      </c>
      <c r="H524" s="210">
        <v>42.561</v>
      </c>
      <c r="I524" s="211"/>
      <c r="J524" s="212">
        <f>ROUND(I524*H524,2)</f>
        <v>0</v>
      </c>
      <c r="K524" s="208" t="s">
        <v>140</v>
      </c>
      <c r="L524" s="46"/>
      <c r="M524" s="213" t="s">
        <v>19</v>
      </c>
      <c r="N524" s="214" t="s">
        <v>46</v>
      </c>
      <c r="O524" s="86"/>
      <c r="P524" s="215">
        <f>O524*H524</f>
        <v>0</v>
      </c>
      <c r="Q524" s="215">
        <v>0</v>
      </c>
      <c r="R524" s="215">
        <f>Q524*H524</f>
        <v>0</v>
      </c>
      <c r="S524" s="215">
        <v>0</v>
      </c>
      <c r="T524" s="216">
        <f>S524*H524</f>
        <v>0</v>
      </c>
      <c r="U524" s="40"/>
      <c r="V524" s="40"/>
      <c r="W524" s="40"/>
      <c r="X524" s="40"/>
      <c r="Y524" s="40"/>
      <c r="Z524" s="40"/>
      <c r="AA524" s="40"/>
      <c r="AB524" s="40"/>
      <c r="AC524" s="40"/>
      <c r="AD524" s="40"/>
      <c r="AE524" s="40"/>
      <c r="AR524" s="217" t="s">
        <v>141</v>
      </c>
      <c r="AT524" s="217" t="s">
        <v>136</v>
      </c>
      <c r="AU524" s="217" t="s">
        <v>85</v>
      </c>
      <c r="AY524" s="19" t="s">
        <v>134</v>
      </c>
      <c r="BE524" s="218">
        <f>IF(N524="základní",J524,0)</f>
        <v>0</v>
      </c>
      <c r="BF524" s="218">
        <f>IF(N524="snížená",J524,0)</f>
        <v>0</v>
      </c>
      <c r="BG524" s="218">
        <f>IF(N524="zákl. přenesená",J524,0)</f>
        <v>0</v>
      </c>
      <c r="BH524" s="218">
        <f>IF(N524="sníž. přenesená",J524,0)</f>
        <v>0</v>
      </c>
      <c r="BI524" s="218">
        <f>IF(N524="nulová",J524,0)</f>
        <v>0</v>
      </c>
      <c r="BJ524" s="19" t="s">
        <v>83</v>
      </c>
      <c r="BK524" s="218">
        <f>ROUND(I524*H524,2)</f>
        <v>0</v>
      </c>
      <c r="BL524" s="19" t="s">
        <v>141</v>
      </c>
      <c r="BM524" s="217" t="s">
        <v>716</v>
      </c>
    </row>
    <row r="525" s="2" customFormat="1">
      <c r="A525" s="40"/>
      <c r="B525" s="41"/>
      <c r="C525" s="42"/>
      <c r="D525" s="219" t="s">
        <v>143</v>
      </c>
      <c r="E525" s="42"/>
      <c r="F525" s="220" t="s">
        <v>717</v>
      </c>
      <c r="G525" s="42"/>
      <c r="H525" s="42"/>
      <c r="I525" s="221"/>
      <c r="J525" s="42"/>
      <c r="K525" s="42"/>
      <c r="L525" s="46"/>
      <c r="M525" s="222"/>
      <c r="N525" s="223"/>
      <c r="O525" s="86"/>
      <c r="P525" s="86"/>
      <c r="Q525" s="86"/>
      <c r="R525" s="86"/>
      <c r="S525" s="86"/>
      <c r="T525" s="87"/>
      <c r="U525" s="40"/>
      <c r="V525" s="40"/>
      <c r="W525" s="40"/>
      <c r="X525" s="40"/>
      <c r="Y525" s="40"/>
      <c r="Z525" s="40"/>
      <c r="AA525" s="40"/>
      <c r="AB525" s="40"/>
      <c r="AC525" s="40"/>
      <c r="AD525" s="40"/>
      <c r="AE525" s="40"/>
      <c r="AT525" s="19" t="s">
        <v>143</v>
      </c>
      <c r="AU525" s="19" t="s">
        <v>85</v>
      </c>
    </row>
    <row r="526" s="12" customFormat="1" ht="22.8" customHeight="1">
      <c r="A526" s="12"/>
      <c r="B526" s="190"/>
      <c r="C526" s="191"/>
      <c r="D526" s="192" t="s">
        <v>74</v>
      </c>
      <c r="E526" s="204" t="s">
        <v>718</v>
      </c>
      <c r="F526" s="204" t="s">
        <v>719</v>
      </c>
      <c r="G526" s="191"/>
      <c r="H526" s="191"/>
      <c r="I526" s="194"/>
      <c r="J526" s="205">
        <f>BK526</f>
        <v>0</v>
      </c>
      <c r="K526" s="191"/>
      <c r="L526" s="196"/>
      <c r="M526" s="197"/>
      <c r="N526" s="198"/>
      <c r="O526" s="198"/>
      <c r="P526" s="199">
        <f>SUM(P527:P528)</f>
        <v>0</v>
      </c>
      <c r="Q526" s="198"/>
      <c r="R526" s="199">
        <f>SUM(R527:R528)</f>
        <v>0</v>
      </c>
      <c r="S526" s="198"/>
      <c r="T526" s="200">
        <f>SUM(T527:T528)</f>
        <v>0</v>
      </c>
      <c r="U526" s="12"/>
      <c r="V526" s="12"/>
      <c r="W526" s="12"/>
      <c r="X526" s="12"/>
      <c r="Y526" s="12"/>
      <c r="Z526" s="12"/>
      <c r="AA526" s="12"/>
      <c r="AB526" s="12"/>
      <c r="AC526" s="12"/>
      <c r="AD526" s="12"/>
      <c r="AE526" s="12"/>
      <c r="AR526" s="201" t="s">
        <v>83</v>
      </c>
      <c r="AT526" s="202" t="s">
        <v>74</v>
      </c>
      <c r="AU526" s="202" t="s">
        <v>83</v>
      </c>
      <c r="AY526" s="201" t="s">
        <v>134</v>
      </c>
      <c r="BK526" s="203">
        <f>SUM(BK527:BK528)</f>
        <v>0</v>
      </c>
    </row>
    <row r="527" s="2" customFormat="1" ht="24.15" customHeight="1">
      <c r="A527" s="40"/>
      <c r="B527" s="41"/>
      <c r="C527" s="206" t="s">
        <v>720</v>
      </c>
      <c r="D527" s="206" t="s">
        <v>136</v>
      </c>
      <c r="E527" s="207" t="s">
        <v>721</v>
      </c>
      <c r="F527" s="208" t="s">
        <v>722</v>
      </c>
      <c r="G527" s="209" t="s">
        <v>245</v>
      </c>
      <c r="H527" s="210">
        <v>302.20299999999997</v>
      </c>
      <c r="I527" s="211"/>
      <c r="J527" s="212">
        <f>ROUND(I527*H527,2)</f>
        <v>0</v>
      </c>
      <c r="K527" s="208" t="s">
        <v>140</v>
      </c>
      <c r="L527" s="46"/>
      <c r="M527" s="213" t="s">
        <v>19</v>
      </c>
      <c r="N527" s="214" t="s">
        <v>46</v>
      </c>
      <c r="O527" s="86"/>
      <c r="P527" s="215">
        <f>O527*H527</f>
        <v>0</v>
      </c>
      <c r="Q527" s="215">
        <v>0</v>
      </c>
      <c r="R527" s="215">
        <f>Q527*H527</f>
        <v>0</v>
      </c>
      <c r="S527" s="215">
        <v>0</v>
      </c>
      <c r="T527" s="216">
        <f>S527*H527</f>
        <v>0</v>
      </c>
      <c r="U527" s="40"/>
      <c r="V527" s="40"/>
      <c r="W527" s="40"/>
      <c r="X527" s="40"/>
      <c r="Y527" s="40"/>
      <c r="Z527" s="40"/>
      <c r="AA527" s="40"/>
      <c r="AB527" s="40"/>
      <c r="AC527" s="40"/>
      <c r="AD527" s="40"/>
      <c r="AE527" s="40"/>
      <c r="AR527" s="217" t="s">
        <v>141</v>
      </c>
      <c r="AT527" s="217" t="s">
        <v>136</v>
      </c>
      <c r="AU527" s="217" t="s">
        <v>85</v>
      </c>
      <c r="AY527" s="19" t="s">
        <v>134</v>
      </c>
      <c r="BE527" s="218">
        <f>IF(N527="základní",J527,0)</f>
        <v>0</v>
      </c>
      <c r="BF527" s="218">
        <f>IF(N527="snížená",J527,0)</f>
        <v>0</v>
      </c>
      <c r="BG527" s="218">
        <f>IF(N527="zákl. přenesená",J527,0)</f>
        <v>0</v>
      </c>
      <c r="BH527" s="218">
        <f>IF(N527="sníž. přenesená",J527,0)</f>
        <v>0</v>
      </c>
      <c r="BI527" s="218">
        <f>IF(N527="nulová",J527,0)</f>
        <v>0</v>
      </c>
      <c r="BJ527" s="19" t="s">
        <v>83</v>
      </c>
      <c r="BK527" s="218">
        <f>ROUND(I527*H527,2)</f>
        <v>0</v>
      </c>
      <c r="BL527" s="19" t="s">
        <v>141</v>
      </c>
      <c r="BM527" s="217" t="s">
        <v>723</v>
      </c>
    </row>
    <row r="528" s="2" customFormat="1">
      <c r="A528" s="40"/>
      <c r="B528" s="41"/>
      <c r="C528" s="42"/>
      <c r="D528" s="219" t="s">
        <v>143</v>
      </c>
      <c r="E528" s="42"/>
      <c r="F528" s="220" t="s">
        <v>724</v>
      </c>
      <c r="G528" s="42"/>
      <c r="H528" s="42"/>
      <c r="I528" s="221"/>
      <c r="J528" s="42"/>
      <c r="K528" s="42"/>
      <c r="L528" s="46"/>
      <c r="M528" s="222"/>
      <c r="N528" s="223"/>
      <c r="O528" s="86"/>
      <c r="P528" s="86"/>
      <c r="Q528" s="86"/>
      <c r="R528" s="86"/>
      <c r="S528" s="86"/>
      <c r="T528" s="87"/>
      <c r="U528" s="40"/>
      <c r="V528" s="40"/>
      <c r="W528" s="40"/>
      <c r="X528" s="40"/>
      <c r="Y528" s="40"/>
      <c r="Z528" s="40"/>
      <c r="AA528" s="40"/>
      <c r="AB528" s="40"/>
      <c r="AC528" s="40"/>
      <c r="AD528" s="40"/>
      <c r="AE528" s="40"/>
      <c r="AT528" s="19" t="s">
        <v>143</v>
      </c>
      <c r="AU528" s="19" t="s">
        <v>85</v>
      </c>
    </row>
    <row r="529" s="12" customFormat="1" ht="25.92" customHeight="1">
      <c r="A529" s="12"/>
      <c r="B529" s="190"/>
      <c r="C529" s="191"/>
      <c r="D529" s="192" t="s">
        <v>74</v>
      </c>
      <c r="E529" s="193" t="s">
        <v>725</v>
      </c>
      <c r="F529" s="193" t="s">
        <v>726</v>
      </c>
      <c r="G529" s="191"/>
      <c r="H529" s="191"/>
      <c r="I529" s="194"/>
      <c r="J529" s="195">
        <f>BK529</f>
        <v>0</v>
      </c>
      <c r="K529" s="191"/>
      <c r="L529" s="196"/>
      <c r="M529" s="197"/>
      <c r="N529" s="198"/>
      <c r="O529" s="198"/>
      <c r="P529" s="199">
        <f>P530</f>
        <v>0</v>
      </c>
      <c r="Q529" s="198"/>
      <c r="R529" s="199">
        <f>R530</f>
        <v>0.45395825000000006</v>
      </c>
      <c r="S529" s="198"/>
      <c r="T529" s="200">
        <f>T530</f>
        <v>0</v>
      </c>
      <c r="U529" s="12"/>
      <c r="V529" s="12"/>
      <c r="W529" s="12"/>
      <c r="X529" s="12"/>
      <c r="Y529" s="12"/>
      <c r="Z529" s="12"/>
      <c r="AA529" s="12"/>
      <c r="AB529" s="12"/>
      <c r="AC529" s="12"/>
      <c r="AD529" s="12"/>
      <c r="AE529" s="12"/>
      <c r="AR529" s="201" t="s">
        <v>85</v>
      </c>
      <c r="AT529" s="202" t="s">
        <v>74</v>
      </c>
      <c r="AU529" s="202" t="s">
        <v>75</v>
      </c>
      <c r="AY529" s="201" t="s">
        <v>134</v>
      </c>
      <c r="BK529" s="203">
        <f>BK530</f>
        <v>0</v>
      </c>
    </row>
    <row r="530" s="12" customFormat="1" ht="22.8" customHeight="1">
      <c r="A530" s="12"/>
      <c r="B530" s="190"/>
      <c r="C530" s="191"/>
      <c r="D530" s="192" t="s">
        <v>74</v>
      </c>
      <c r="E530" s="204" t="s">
        <v>727</v>
      </c>
      <c r="F530" s="204" t="s">
        <v>728</v>
      </c>
      <c r="G530" s="191"/>
      <c r="H530" s="191"/>
      <c r="I530" s="194"/>
      <c r="J530" s="205">
        <f>BK530</f>
        <v>0</v>
      </c>
      <c r="K530" s="191"/>
      <c r="L530" s="196"/>
      <c r="M530" s="197"/>
      <c r="N530" s="198"/>
      <c r="O530" s="198"/>
      <c r="P530" s="199">
        <f>SUM(P531:P583)</f>
        <v>0</v>
      </c>
      <c r="Q530" s="198"/>
      <c r="R530" s="199">
        <f>SUM(R531:R583)</f>
        <v>0.45395825000000006</v>
      </c>
      <c r="S530" s="198"/>
      <c r="T530" s="200">
        <f>SUM(T531:T583)</f>
        <v>0</v>
      </c>
      <c r="U530" s="12"/>
      <c r="V530" s="12"/>
      <c r="W530" s="12"/>
      <c r="X530" s="12"/>
      <c r="Y530" s="12"/>
      <c r="Z530" s="12"/>
      <c r="AA530" s="12"/>
      <c r="AB530" s="12"/>
      <c r="AC530" s="12"/>
      <c r="AD530" s="12"/>
      <c r="AE530" s="12"/>
      <c r="AR530" s="201" t="s">
        <v>85</v>
      </c>
      <c r="AT530" s="202" t="s">
        <v>74</v>
      </c>
      <c r="AU530" s="202" t="s">
        <v>83</v>
      </c>
      <c r="AY530" s="201" t="s">
        <v>134</v>
      </c>
      <c r="BK530" s="203">
        <f>SUM(BK531:BK583)</f>
        <v>0</v>
      </c>
    </row>
    <row r="531" s="2" customFormat="1" ht="21.75" customHeight="1">
      <c r="A531" s="40"/>
      <c r="B531" s="41"/>
      <c r="C531" s="206" t="s">
        <v>729</v>
      </c>
      <c r="D531" s="206" t="s">
        <v>136</v>
      </c>
      <c r="E531" s="207" t="s">
        <v>730</v>
      </c>
      <c r="F531" s="208" t="s">
        <v>731</v>
      </c>
      <c r="G531" s="209" t="s">
        <v>139</v>
      </c>
      <c r="H531" s="210">
        <v>73.375</v>
      </c>
      <c r="I531" s="211"/>
      <c r="J531" s="212">
        <f>ROUND(I531*H531,2)</f>
        <v>0</v>
      </c>
      <c r="K531" s="208" t="s">
        <v>140</v>
      </c>
      <c r="L531" s="46"/>
      <c r="M531" s="213" t="s">
        <v>19</v>
      </c>
      <c r="N531" s="214" t="s">
        <v>46</v>
      </c>
      <c r="O531" s="86"/>
      <c r="P531" s="215">
        <f>O531*H531</f>
        <v>0</v>
      </c>
      <c r="Q531" s="215">
        <v>0</v>
      </c>
      <c r="R531" s="215">
        <f>Q531*H531</f>
        <v>0</v>
      </c>
      <c r="S531" s="215">
        <v>0</v>
      </c>
      <c r="T531" s="216">
        <f>S531*H531</f>
        <v>0</v>
      </c>
      <c r="U531" s="40"/>
      <c r="V531" s="40"/>
      <c r="W531" s="40"/>
      <c r="X531" s="40"/>
      <c r="Y531" s="40"/>
      <c r="Z531" s="40"/>
      <c r="AA531" s="40"/>
      <c r="AB531" s="40"/>
      <c r="AC531" s="40"/>
      <c r="AD531" s="40"/>
      <c r="AE531" s="40"/>
      <c r="AR531" s="217" t="s">
        <v>241</v>
      </c>
      <c r="AT531" s="217" t="s">
        <v>136</v>
      </c>
      <c r="AU531" s="217" t="s">
        <v>85</v>
      </c>
      <c r="AY531" s="19" t="s">
        <v>134</v>
      </c>
      <c r="BE531" s="218">
        <f>IF(N531="základní",J531,0)</f>
        <v>0</v>
      </c>
      <c r="BF531" s="218">
        <f>IF(N531="snížená",J531,0)</f>
        <v>0</v>
      </c>
      <c r="BG531" s="218">
        <f>IF(N531="zákl. přenesená",J531,0)</f>
        <v>0</v>
      </c>
      <c r="BH531" s="218">
        <f>IF(N531="sníž. přenesená",J531,0)</f>
        <v>0</v>
      </c>
      <c r="BI531" s="218">
        <f>IF(N531="nulová",J531,0)</f>
        <v>0</v>
      </c>
      <c r="BJ531" s="19" t="s">
        <v>83</v>
      </c>
      <c r="BK531" s="218">
        <f>ROUND(I531*H531,2)</f>
        <v>0</v>
      </c>
      <c r="BL531" s="19" t="s">
        <v>241</v>
      </c>
      <c r="BM531" s="217" t="s">
        <v>732</v>
      </c>
    </row>
    <row r="532" s="2" customFormat="1">
      <c r="A532" s="40"/>
      <c r="B532" s="41"/>
      <c r="C532" s="42"/>
      <c r="D532" s="219" t="s">
        <v>143</v>
      </c>
      <c r="E532" s="42"/>
      <c r="F532" s="220" t="s">
        <v>733</v>
      </c>
      <c r="G532" s="42"/>
      <c r="H532" s="42"/>
      <c r="I532" s="221"/>
      <c r="J532" s="42"/>
      <c r="K532" s="42"/>
      <c r="L532" s="46"/>
      <c r="M532" s="222"/>
      <c r="N532" s="223"/>
      <c r="O532" s="86"/>
      <c r="P532" s="86"/>
      <c r="Q532" s="86"/>
      <c r="R532" s="86"/>
      <c r="S532" s="86"/>
      <c r="T532" s="87"/>
      <c r="U532" s="40"/>
      <c r="V532" s="40"/>
      <c r="W532" s="40"/>
      <c r="X532" s="40"/>
      <c r="Y532" s="40"/>
      <c r="Z532" s="40"/>
      <c r="AA532" s="40"/>
      <c r="AB532" s="40"/>
      <c r="AC532" s="40"/>
      <c r="AD532" s="40"/>
      <c r="AE532" s="40"/>
      <c r="AT532" s="19" t="s">
        <v>143</v>
      </c>
      <c r="AU532" s="19" t="s">
        <v>85</v>
      </c>
    </row>
    <row r="533" s="15" customFormat="1">
      <c r="A533" s="15"/>
      <c r="B533" s="247"/>
      <c r="C533" s="248"/>
      <c r="D533" s="226" t="s">
        <v>145</v>
      </c>
      <c r="E533" s="249" t="s">
        <v>19</v>
      </c>
      <c r="F533" s="250" t="s">
        <v>322</v>
      </c>
      <c r="G533" s="248"/>
      <c r="H533" s="249" t="s">
        <v>19</v>
      </c>
      <c r="I533" s="251"/>
      <c r="J533" s="248"/>
      <c r="K533" s="248"/>
      <c r="L533" s="252"/>
      <c r="M533" s="253"/>
      <c r="N533" s="254"/>
      <c r="O533" s="254"/>
      <c r="P533" s="254"/>
      <c r="Q533" s="254"/>
      <c r="R533" s="254"/>
      <c r="S533" s="254"/>
      <c r="T533" s="255"/>
      <c r="U533" s="15"/>
      <c r="V533" s="15"/>
      <c r="W533" s="15"/>
      <c r="X533" s="15"/>
      <c r="Y533" s="15"/>
      <c r="Z533" s="15"/>
      <c r="AA533" s="15"/>
      <c r="AB533" s="15"/>
      <c r="AC533" s="15"/>
      <c r="AD533" s="15"/>
      <c r="AE533" s="15"/>
      <c r="AT533" s="256" t="s">
        <v>145</v>
      </c>
      <c r="AU533" s="256" t="s">
        <v>85</v>
      </c>
      <c r="AV533" s="15" t="s">
        <v>83</v>
      </c>
      <c r="AW533" s="15" t="s">
        <v>37</v>
      </c>
      <c r="AX533" s="15" t="s">
        <v>75</v>
      </c>
      <c r="AY533" s="256" t="s">
        <v>134</v>
      </c>
    </row>
    <row r="534" s="15" customFormat="1">
      <c r="A534" s="15"/>
      <c r="B534" s="247"/>
      <c r="C534" s="248"/>
      <c r="D534" s="226" t="s">
        <v>145</v>
      </c>
      <c r="E534" s="249" t="s">
        <v>19</v>
      </c>
      <c r="F534" s="250" t="s">
        <v>323</v>
      </c>
      <c r="G534" s="248"/>
      <c r="H534" s="249" t="s">
        <v>19</v>
      </c>
      <c r="I534" s="251"/>
      <c r="J534" s="248"/>
      <c r="K534" s="248"/>
      <c r="L534" s="252"/>
      <c r="M534" s="253"/>
      <c r="N534" s="254"/>
      <c r="O534" s="254"/>
      <c r="P534" s="254"/>
      <c r="Q534" s="254"/>
      <c r="R534" s="254"/>
      <c r="S534" s="254"/>
      <c r="T534" s="255"/>
      <c r="U534" s="15"/>
      <c r="V534" s="15"/>
      <c r="W534" s="15"/>
      <c r="X534" s="15"/>
      <c r="Y534" s="15"/>
      <c r="Z534" s="15"/>
      <c r="AA534" s="15"/>
      <c r="AB534" s="15"/>
      <c r="AC534" s="15"/>
      <c r="AD534" s="15"/>
      <c r="AE534" s="15"/>
      <c r="AT534" s="256" t="s">
        <v>145</v>
      </c>
      <c r="AU534" s="256" t="s">
        <v>85</v>
      </c>
      <c r="AV534" s="15" t="s">
        <v>83</v>
      </c>
      <c r="AW534" s="15" t="s">
        <v>37</v>
      </c>
      <c r="AX534" s="15" t="s">
        <v>75</v>
      </c>
      <c r="AY534" s="256" t="s">
        <v>134</v>
      </c>
    </row>
    <row r="535" s="13" customFormat="1">
      <c r="A535" s="13"/>
      <c r="B535" s="224"/>
      <c r="C535" s="225"/>
      <c r="D535" s="226" t="s">
        <v>145</v>
      </c>
      <c r="E535" s="227" t="s">
        <v>19</v>
      </c>
      <c r="F535" s="228" t="s">
        <v>324</v>
      </c>
      <c r="G535" s="225"/>
      <c r="H535" s="229">
        <v>22.324999999999999</v>
      </c>
      <c r="I535" s="230"/>
      <c r="J535" s="225"/>
      <c r="K535" s="225"/>
      <c r="L535" s="231"/>
      <c r="M535" s="232"/>
      <c r="N535" s="233"/>
      <c r="O535" s="233"/>
      <c r="P535" s="233"/>
      <c r="Q535" s="233"/>
      <c r="R535" s="233"/>
      <c r="S535" s="233"/>
      <c r="T535" s="234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35" t="s">
        <v>145</v>
      </c>
      <c r="AU535" s="235" t="s">
        <v>85</v>
      </c>
      <c r="AV535" s="13" t="s">
        <v>85</v>
      </c>
      <c r="AW535" s="13" t="s">
        <v>37</v>
      </c>
      <c r="AX535" s="13" t="s">
        <v>75</v>
      </c>
      <c r="AY535" s="235" t="s">
        <v>134</v>
      </c>
    </row>
    <row r="536" s="15" customFormat="1">
      <c r="A536" s="15"/>
      <c r="B536" s="247"/>
      <c r="C536" s="248"/>
      <c r="D536" s="226" t="s">
        <v>145</v>
      </c>
      <c r="E536" s="249" t="s">
        <v>19</v>
      </c>
      <c r="F536" s="250" t="s">
        <v>325</v>
      </c>
      <c r="G536" s="248"/>
      <c r="H536" s="249" t="s">
        <v>19</v>
      </c>
      <c r="I536" s="251"/>
      <c r="J536" s="248"/>
      <c r="K536" s="248"/>
      <c r="L536" s="252"/>
      <c r="M536" s="253"/>
      <c r="N536" s="254"/>
      <c r="O536" s="254"/>
      <c r="P536" s="254"/>
      <c r="Q536" s="254"/>
      <c r="R536" s="254"/>
      <c r="S536" s="254"/>
      <c r="T536" s="255"/>
      <c r="U536" s="15"/>
      <c r="V536" s="15"/>
      <c r="W536" s="15"/>
      <c r="X536" s="15"/>
      <c r="Y536" s="15"/>
      <c r="Z536" s="15"/>
      <c r="AA536" s="15"/>
      <c r="AB536" s="15"/>
      <c r="AC536" s="15"/>
      <c r="AD536" s="15"/>
      <c r="AE536" s="15"/>
      <c r="AT536" s="256" t="s">
        <v>145</v>
      </c>
      <c r="AU536" s="256" t="s">
        <v>85</v>
      </c>
      <c r="AV536" s="15" t="s">
        <v>83</v>
      </c>
      <c r="AW536" s="15" t="s">
        <v>37</v>
      </c>
      <c r="AX536" s="15" t="s">
        <v>75</v>
      </c>
      <c r="AY536" s="256" t="s">
        <v>134</v>
      </c>
    </row>
    <row r="537" s="13" customFormat="1">
      <c r="A537" s="13"/>
      <c r="B537" s="224"/>
      <c r="C537" s="225"/>
      <c r="D537" s="226" t="s">
        <v>145</v>
      </c>
      <c r="E537" s="227" t="s">
        <v>19</v>
      </c>
      <c r="F537" s="228" t="s">
        <v>326</v>
      </c>
      <c r="G537" s="225"/>
      <c r="H537" s="229">
        <v>23.75</v>
      </c>
      <c r="I537" s="230"/>
      <c r="J537" s="225"/>
      <c r="K537" s="225"/>
      <c r="L537" s="231"/>
      <c r="M537" s="232"/>
      <c r="N537" s="233"/>
      <c r="O537" s="233"/>
      <c r="P537" s="233"/>
      <c r="Q537" s="233"/>
      <c r="R537" s="233"/>
      <c r="S537" s="233"/>
      <c r="T537" s="234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35" t="s">
        <v>145</v>
      </c>
      <c r="AU537" s="235" t="s">
        <v>85</v>
      </c>
      <c r="AV537" s="13" t="s">
        <v>85</v>
      </c>
      <c r="AW537" s="13" t="s">
        <v>37</v>
      </c>
      <c r="AX537" s="13" t="s">
        <v>75</v>
      </c>
      <c r="AY537" s="235" t="s">
        <v>134</v>
      </c>
    </row>
    <row r="538" s="13" customFormat="1">
      <c r="A538" s="13"/>
      <c r="B538" s="224"/>
      <c r="C538" s="225"/>
      <c r="D538" s="226" t="s">
        <v>145</v>
      </c>
      <c r="E538" s="227" t="s">
        <v>19</v>
      </c>
      <c r="F538" s="228" t="s">
        <v>327</v>
      </c>
      <c r="G538" s="225"/>
      <c r="H538" s="229">
        <v>13.300000000000001</v>
      </c>
      <c r="I538" s="230"/>
      <c r="J538" s="225"/>
      <c r="K538" s="225"/>
      <c r="L538" s="231"/>
      <c r="M538" s="232"/>
      <c r="N538" s="233"/>
      <c r="O538" s="233"/>
      <c r="P538" s="233"/>
      <c r="Q538" s="233"/>
      <c r="R538" s="233"/>
      <c r="S538" s="233"/>
      <c r="T538" s="234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35" t="s">
        <v>145</v>
      </c>
      <c r="AU538" s="235" t="s">
        <v>85</v>
      </c>
      <c r="AV538" s="13" t="s">
        <v>85</v>
      </c>
      <c r="AW538" s="13" t="s">
        <v>37</v>
      </c>
      <c r="AX538" s="13" t="s">
        <v>75</v>
      </c>
      <c r="AY538" s="235" t="s">
        <v>134</v>
      </c>
    </row>
    <row r="539" s="15" customFormat="1">
      <c r="A539" s="15"/>
      <c r="B539" s="247"/>
      <c r="C539" s="248"/>
      <c r="D539" s="226" t="s">
        <v>145</v>
      </c>
      <c r="E539" s="249" t="s">
        <v>19</v>
      </c>
      <c r="F539" s="250" t="s">
        <v>328</v>
      </c>
      <c r="G539" s="248"/>
      <c r="H539" s="249" t="s">
        <v>19</v>
      </c>
      <c r="I539" s="251"/>
      <c r="J539" s="248"/>
      <c r="K539" s="248"/>
      <c r="L539" s="252"/>
      <c r="M539" s="253"/>
      <c r="N539" s="254"/>
      <c r="O539" s="254"/>
      <c r="P539" s="254"/>
      <c r="Q539" s="254"/>
      <c r="R539" s="254"/>
      <c r="S539" s="254"/>
      <c r="T539" s="255"/>
      <c r="U539" s="15"/>
      <c r="V539" s="15"/>
      <c r="W539" s="15"/>
      <c r="X539" s="15"/>
      <c r="Y539" s="15"/>
      <c r="Z539" s="15"/>
      <c r="AA539" s="15"/>
      <c r="AB539" s="15"/>
      <c r="AC539" s="15"/>
      <c r="AD539" s="15"/>
      <c r="AE539" s="15"/>
      <c r="AT539" s="256" t="s">
        <v>145</v>
      </c>
      <c r="AU539" s="256" t="s">
        <v>85</v>
      </c>
      <c r="AV539" s="15" t="s">
        <v>83</v>
      </c>
      <c r="AW539" s="15" t="s">
        <v>37</v>
      </c>
      <c r="AX539" s="15" t="s">
        <v>75</v>
      </c>
      <c r="AY539" s="256" t="s">
        <v>134</v>
      </c>
    </row>
    <row r="540" s="13" customFormat="1">
      <c r="A540" s="13"/>
      <c r="B540" s="224"/>
      <c r="C540" s="225"/>
      <c r="D540" s="226" t="s">
        <v>145</v>
      </c>
      <c r="E540" s="227" t="s">
        <v>19</v>
      </c>
      <c r="F540" s="228" t="s">
        <v>329</v>
      </c>
      <c r="G540" s="225"/>
      <c r="H540" s="229">
        <v>14</v>
      </c>
      <c r="I540" s="230"/>
      <c r="J540" s="225"/>
      <c r="K540" s="225"/>
      <c r="L540" s="231"/>
      <c r="M540" s="232"/>
      <c r="N540" s="233"/>
      <c r="O540" s="233"/>
      <c r="P540" s="233"/>
      <c r="Q540" s="233"/>
      <c r="R540" s="233"/>
      <c r="S540" s="233"/>
      <c r="T540" s="234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35" t="s">
        <v>145</v>
      </c>
      <c r="AU540" s="235" t="s">
        <v>85</v>
      </c>
      <c r="AV540" s="13" t="s">
        <v>85</v>
      </c>
      <c r="AW540" s="13" t="s">
        <v>37</v>
      </c>
      <c r="AX540" s="13" t="s">
        <v>75</v>
      </c>
      <c r="AY540" s="235" t="s">
        <v>134</v>
      </c>
    </row>
    <row r="541" s="16" customFormat="1">
      <c r="A541" s="16"/>
      <c r="B541" s="267"/>
      <c r="C541" s="268"/>
      <c r="D541" s="226" t="s">
        <v>145</v>
      </c>
      <c r="E541" s="269" t="s">
        <v>19</v>
      </c>
      <c r="F541" s="270" t="s">
        <v>734</v>
      </c>
      <c r="G541" s="268"/>
      <c r="H541" s="271">
        <v>73.375</v>
      </c>
      <c r="I541" s="272"/>
      <c r="J541" s="268"/>
      <c r="K541" s="268"/>
      <c r="L541" s="273"/>
      <c r="M541" s="274"/>
      <c r="N541" s="275"/>
      <c r="O541" s="275"/>
      <c r="P541" s="275"/>
      <c r="Q541" s="275"/>
      <c r="R541" s="275"/>
      <c r="S541" s="275"/>
      <c r="T541" s="276"/>
      <c r="U541" s="16"/>
      <c r="V541" s="16"/>
      <c r="W541" s="16"/>
      <c r="X541" s="16"/>
      <c r="Y541" s="16"/>
      <c r="Z541" s="16"/>
      <c r="AA541" s="16"/>
      <c r="AB541" s="16"/>
      <c r="AC541" s="16"/>
      <c r="AD541" s="16"/>
      <c r="AE541" s="16"/>
      <c r="AT541" s="277" t="s">
        <v>145</v>
      </c>
      <c r="AU541" s="277" t="s">
        <v>85</v>
      </c>
      <c r="AV541" s="16" t="s">
        <v>153</v>
      </c>
      <c r="AW541" s="16" t="s">
        <v>37</v>
      </c>
      <c r="AX541" s="16" t="s">
        <v>83</v>
      </c>
      <c r="AY541" s="277" t="s">
        <v>134</v>
      </c>
    </row>
    <row r="542" s="2" customFormat="1" ht="16.5" customHeight="1">
      <c r="A542" s="40"/>
      <c r="B542" s="41"/>
      <c r="C542" s="257" t="s">
        <v>735</v>
      </c>
      <c r="D542" s="257" t="s">
        <v>242</v>
      </c>
      <c r="E542" s="258" t="s">
        <v>736</v>
      </c>
      <c r="F542" s="259" t="s">
        <v>737</v>
      </c>
      <c r="G542" s="260" t="s">
        <v>245</v>
      </c>
      <c r="H542" s="261">
        <v>0.021000000000000001</v>
      </c>
      <c r="I542" s="262"/>
      <c r="J542" s="263">
        <f>ROUND(I542*H542,2)</f>
        <v>0</v>
      </c>
      <c r="K542" s="259" t="s">
        <v>140</v>
      </c>
      <c r="L542" s="264"/>
      <c r="M542" s="265" t="s">
        <v>19</v>
      </c>
      <c r="N542" s="266" t="s">
        <v>46</v>
      </c>
      <c r="O542" s="86"/>
      <c r="P542" s="215">
        <f>O542*H542</f>
        <v>0</v>
      </c>
      <c r="Q542" s="215">
        <v>1</v>
      </c>
      <c r="R542" s="215">
        <f>Q542*H542</f>
        <v>0.021000000000000001</v>
      </c>
      <c r="S542" s="215">
        <v>0</v>
      </c>
      <c r="T542" s="216">
        <f>S542*H542</f>
        <v>0</v>
      </c>
      <c r="U542" s="40"/>
      <c r="V542" s="40"/>
      <c r="W542" s="40"/>
      <c r="X542" s="40"/>
      <c r="Y542" s="40"/>
      <c r="Z542" s="40"/>
      <c r="AA542" s="40"/>
      <c r="AB542" s="40"/>
      <c r="AC542" s="40"/>
      <c r="AD542" s="40"/>
      <c r="AE542" s="40"/>
      <c r="AR542" s="217" t="s">
        <v>350</v>
      </c>
      <c r="AT542" s="217" t="s">
        <v>242</v>
      </c>
      <c r="AU542" s="217" t="s">
        <v>85</v>
      </c>
      <c r="AY542" s="19" t="s">
        <v>134</v>
      </c>
      <c r="BE542" s="218">
        <f>IF(N542="základní",J542,0)</f>
        <v>0</v>
      </c>
      <c r="BF542" s="218">
        <f>IF(N542="snížená",J542,0)</f>
        <v>0</v>
      </c>
      <c r="BG542" s="218">
        <f>IF(N542="zákl. přenesená",J542,0)</f>
        <v>0</v>
      </c>
      <c r="BH542" s="218">
        <f>IF(N542="sníž. přenesená",J542,0)</f>
        <v>0</v>
      </c>
      <c r="BI542" s="218">
        <f>IF(N542="nulová",J542,0)</f>
        <v>0</v>
      </c>
      <c r="BJ542" s="19" t="s">
        <v>83</v>
      </c>
      <c r="BK542" s="218">
        <f>ROUND(I542*H542,2)</f>
        <v>0</v>
      </c>
      <c r="BL542" s="19" t="s">
        <v>241</v>
      </c>
      <c r="BM542" s="217" t="s">
        <v>738</v>
      </c>
    </row>
    <row r="543" s="2" customFormat="1">
      <c r="A543" s="40"/>
      <c r="B543" s="41"/>
      <c r="C543" s="42"/>
      <c r="D543" s="219" t="s">
        <v>143</v>
      </c>
      <c r="E543" s="42"/>
      <c r="F543" s="220" t="s">
        <v>739</v>
      </c>
      <c r="G543" s="42"/>
      <c r="H543" s="42"/>
      <c r="I543" s="221"/>
      <c r="J543" s="42"/>
      <c r="K543" s="42"/>
      <c r="L543" s="46"/>
      <c r="M543" s="222"/>
      <c r="N543" s="223"/>
      <c r="O543" s="86"/>
      <c r="P543" s="86"/>
      <c r="Q543" s="86"/>
      <c r="R543" s="86"/>
      <c r="S543" s="86"/>
      <c r="T543" s="87"/>
      <c r="U543" s="40"/>
      <c r="V543" s="40"/>
      <c r="W543" s="40"/>
      <c r="X543" s="40"/>
      <c r="Y543" s="40"/>
      <c r="Z543" s="40"/>
      <c r="AA543" s="40"/>
      <c r="AB543" s="40"/>
      <c r="AC543" s="40"/>
      <c r="AD543" s="40"/>
      <c r="AE543" s="40"/>
      <c r="AT543" s="19" t="s">
        <v>143</v>
      </c>
      <c r="AU543" s="19" t="s">
        <v>85</v>
      </c>
    </row>
    <row r="544" s="2" customFormat="1">
      <c r="A544" s="40"/>
      <c r="B544" s="41"/>
      <c r="C544" s="42"/>
      <c r="D544" s="226" t="s">
        <v>740</v>
      </c>
      <c r="E544" s="42"/>
      <c r="F544" s="278" t="s">
        <v>741</v>
      </c>
      <c r="G544" s="42"/>
      <c r="H544" s="42"/>
      <c r="I544" s="221"/>
      <c r="J544" s="42"/>
      <c r="K544" s="42"/>
      <c r="L544" s="46"/>
      <c r="M544" s="222"/>
      <c r="N544" s="223"/>
      <c r="O544" s="86"/>
      <c r="P544" s="86"/>
      <c r="Q544" s="86"/>
      <c r="R544" s="86"/>
      <c r="S544" s="86"/>
      <c r="T544" s="87"/>
      <c r="U544" s="40"/>
      <c r="V544" s="40"/>
      <c r="W544" s="40"/>
      <c r="X544" s="40"/>
      <c r="Y544" s="40"/>
      <c r="Z544" s="40"/>
      <c r="AA544" s="40"/>
      <c r="AB544" s="40"/>
      <c r="AC544" s="40"/>
      <c r="AD544" s="40"/>
      <c r="AE544" s="40"/>
      <c r="AT544" s="19" t="s">
        <v>740</v>
      </c>
      <c r="AU544" s="19" t="s">
        <v>85</v>
      </c>
    </row>
    <row r="545" s="13" customFormat="1">
      <c r="A545" s="13"/>
      <c r="B545" s="224"/>
      <c r="C545" s="225"/>
      <c r="D545" s="226" t="s">
        <v>145</v>
      </c>
      <c r="E545" s="227" t="s">
        <v>19</v>
      </c>
      <c r="F545" s="228" t="s">
        <v>742</v>
      </c>
      <c r="G545" s="225"/>
      <c r="H545" s="229">
        <v>0.021000000000000001</v>
      </c>
      <c r="I545" s="230"/>
      <c r="J545" s="225"/>
      <c r="K545" s="225"/>
      <c r="L545" s="231"/>
      <c r="M545" s="232"/>
      <c r="N545" s="233"/>
      <c r="O545" s="233"/>
      <c r="P545" s="233"/>
      <c r="Q545" s="233"/>
      <c r="R545" s="233"/>
      <c r="S545" s="233"/>
      <c r="T545" s="234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35" t="s">
        <v>145</v>
      </c>
      <c r="AU545" s="235" t="s">
        <v>85</v>
      </c>
      <c r="AV545" s="13" t="s">
        <v>85</v>
      </c>
      <c r="AW545" s="13" t="s">
        <v>37</v>
      </c>
      <c r="AX545" s="13" t="s">
        <v>75</v>
      </c>
      <c r="AY545" s="235" t="s">
        <v>134</v>
      </c>
    </row>
    <row r="546" s="14" customFormat="1">
      <c r="A546" s="14"/>
      <c r="B546" s="236"/>
      <c r="C546" s="237"/>
      <c r="D546" s="226" t="s">
        <v>145</v>
      </c>
      <c r="E546" s="238" t="s">
        <v>19</v>
      </c>
      <c r="F546" s="239" t="s">
        <v>147</v>
      </c>
      <c r="G546" s="237"/>
      <c r="H546" s="240">
        <v>0.021000000000000001</v>
      </c>
      <c r="I546" s="241"/>
      <c r="J546" s="237"/>
      <c r="K546" s="237"/>
      <c r="L546" s="242"/>
      <c r="M546" s="243"/>
      <c r="N546" s="244"/>
      <c r="O546" s="244"/>
      <c r="P546" s="244"/>
      <c r="Q546" s="244"/>
      <c r="R546" s="244"/>
      <c r="S546" s="244"/>
      <c r="T546" s="245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46" t="s">
        <v>145</v>
      </c>
      <c r="AU546" s="246" t="s">
        <v>85</v>
      </c>
      <c r="AV546" s="14" t="s">
        <v>141</v>
      </c>
      <c r="AW546" s="14" t="s">
        <v>37</v>
      </c>
      <c r="AX546" s="14" t="s">
        <v>83</v>
      </c>
      <c r="AY546" s="246" t="s">
        <v>134</v>
      </c>
    </row>
    <row r="547" s="2" customFormat="1" ht="24.15" customHeight="1">
      <c r="A547" s="40"/>
      <c r="B547" s="41"/>
      <c r="C547" s="206" t="s">
        <v>743</v>
      </c>
      <c r="D547" s="206" t="s">
        <v>136</v>
      </c>
      <c r="E547" s="207" t="s">
        <v>744</v>
      </c>
      <c r="F547" s="208" t="s">
        <v>745</v>
      </c>
      <c r="G547" s="209" t="s">
        <v>139</v>
      </c>
      <c r="H547" s="210">
        <v>106.15000000000001</v>
      </c>
      <c r="I547" s="211"/>
      <c r="J547" s="212">
        <f>ROUND(I547*H547,2)</f>
        <v>0</v>
      </c>
      <c r="K547" s="208" t="s">
        <v>140</v>
      </c>
      <c r="L547" s="46"/>
      <c r="M547" s="213" t="s">
        <v>19</v>
      </c>
      <c r="N547" s="214" t="s">
        <v>46</v>
      </c>
      <c r="O547" s="86"/>
      <c r="P547" s="215">
        <f>O547*H547</f>
        <v>0</v>
      </c>
      <c r="Q547" s="215">
        <v>0</v>
      </c>
      <c r="R547" s="215">
        <f>Q547*H547</f>
        <v>0</v>
      </c>
      <c r="S547" s="215">
        <v>0</v>
      </c>
      <c r="T547" s="216">
        <f>S547*H547</f>
        <v>0</v>
      </c>
      <c r="U547" s="40"/>
      <c r="V547" s="40"/>
      <c r="W547" s="40"/>
      <c r="X547" s="40"/>
      <c r="Y547" s="40"/>
      <c r="Z547" s="40"/>
      <c r="AA547" s="40"/>
      <c r="AB547" s="40"/>
      <c r="AC547" s="40"/>
      <c r="AD547" s="40"/>
      <c r="AE547" s="40"/>
      <c r="AR547" s="217" t="s">
        <v>241</v>
      </c>
      <c r="AT547" s="217" t="s">
        <v>136</v>
      </c>
      <c r="AU547" s="217" t="s">
        <v>85</v>
      </c>
      <c r="AY547" s="19" t="s">
        <v>134</v>
      </c>
      <c r="BE547" s="218">
        <f>IF(N547="základní",J547,0)</f>
        <v>0</v>
      </c>
      <c r="BF547" s="218">
        <f>IF(N547="snížená",J547,0)</f>
        <v>0</v>
      </c>
      <c r="BG547" s="218">
        <f>IF(N547="zákl. přenesená",J547,0)</f>
        <v>0</v>
      </c>
      <c r="BH547" s="218">
        <f>IF(N547="sníž. přenesená",J547,0)</f>
        <v>0</v>
      </c>
      <c r="BI547" s="218">
        <f>IF(N547="nulová",J547,0)</f>
        <v>0</v>
      </c>
      <c r="BJ547" s="19" t="s">
        <v>83</v>
      </c>
      <c r="BK547" s="218">
        <f>ROUND(I547*H547,2)</f>
        <v>0</v>
      </c>
      <c r="BL547" s="19" t="s">
        <v>241</v>
      </c>
      <c r="BM547" s="217" t="s">
        <v>746</v>
      </c>
    </row>
    <row r="548" s="2" customFormat="1">
      <c r="A548" s="40"/>
      <c r="B548" s="41"/>
      <c r="C548" s="42"/>
      <c r="D548" s="219" t="s">
        <v>143</v>
      </c>
      <c r="E548" s="42"/>
      <c r="F548" s="220" t="s">
        <v>747</v>
      </c>
      <c r="G548" s="42"/>
      <c r="H548" s="42"/>
      <c r="I548" s="221"/>
      <c r="J548" s="42"/>
      <c r="K548" s="42"/>
      <c r="L548" s="46"/>
      <c r="M548" s="222"/>
      <c r="N548" s="223"/>
      <c r="O548" s="86"/>
      <c r="P548" s="86"/>
      <c r="Q548" s="86"/>
      <c r="R548" s="86"/>
      <c r="S548" s="86"/>
      <c r="T548" s="87"/>
      <c r="U548" s="40"/>
      <c r="V548" s="40"/>
      <c r="W548" s="40"/>
      <c r="X548" s="40"/>
      <c r="Y548" s="40"/>
      <c r="Z548" s="40"/>
      <c r="AA548" s="40"/>
      <c r="AB548" s="40"/>
      <c r="AC548" s="40"/>
      <c r="AD548" s="40"/>
      <c r="AE548" s="40"/>
      <c r="AT548" s="19" t="s">
        <v>143</v>
      </c>
      <c r="AU548" s="19" t="s">
        <v>85</v>
      </c>
    </row>
    <row r="549" s="15" customFormat="1">
      <c r="A549" s="15"/>
      <c r="B549" s="247"/>
      <c r="C549" s="248"/>
      <c r="D549" s="226" t="s">
        <v>145</v>
      </c>
      <c r="E549" s="249" t="s">
        <v>19</v>
      </c>
      <c r="F549" s="250" t="s">
        <v>322</v>
      </c>
      <c r="G549" s="248"/>
      <c r="H549" s="249" t="s">
        <v>19</v>
      </c>
      <c r="I549" s="251"/>
      <c r="J549" s="248"/>
      <c r="K549" s="248"/>
      <c r="L549" s="252"/>
      <c r="M549" s="253"/>
      <c r="N549" s="254"/>
      <c r="O549" s="254"/>
      <c r="P549" s="254"/>
      <c r="Q549" s="254"/>
      <c r="R549" s="254"/>
      <c r="S549" s="254"/>
      <c r="T549" s="255"/>
      <c r="U549" s="15"/>
      <c r="V549" s="15"/>
      <c r="W549" s="15"/>
      <c r="X549" s="15"/>
      <c r="Y549" s="15"/>
      <c r="Z549" s="15"/>
      <c r="AA549" s="15"/>
      <c r="AB549" s="15"/>
      <c r="AC549" s="15"/>
      <c r="AD549" s="15"/>
      <c r="AE549" s="15"/>
      <c r="AT549" s="256" t="s">
        <v>145</v>
      </c>
      <c r="AU549" s="256" t="s">
        <v>85</v>
      </c>
      <c r="AV549" s="15" t="s">
        <v>83</v>
      </c>
      <c r="AW549" s="15" t="s">
        <v>37</v>
      </c>
      <c r="AX549" s="15" t="s">
        <v>75</v>
      </c>
      <c r="AY549" s="256" t="s">
        <v>134</v>
      </c>
    </row>
    <row r="550" s="15" customFormat="1">
      <c r="A550" s="15"/>
      <c r="B550" s="247"/>
      <c r="C550" s="248"/>
      <c r="D550" s="226" t="s">
        <v>145</v>
      </c>
      <c r="E550" s="249" t="s">
        <v>19</v>
      </c>
      <c r="F550" s="250" t="s">
        <v>323</v>
      </c>
      <c r="G550" s="248"/>
      <c r="H550" s="249" t="s">
        <v>19</v>
      </c>
      <c r="I550" s="251"/>
      <c r="J550" s="248"/>
      <c r="K550" s="248"/>
      <c r="L550" s="252"/>
      <c r="M550" s="253"/>
      <c r="N550" s="254"/>
      <c r="O550" s="254"/>
      <c r="P550" s="254"/>
      <c r="Q550" s="254"/>
      <c r="R550" s="254"/>
      <c r="S550" s="254"/>
      <c r="T550" s="255"/>
      <c r="U550" s="15"/>
      <c r="V550" s="15"/>
      <c r="W550" s="15"/>
      <c r="X550" s="15"/>
      <c r="Y550" s="15"/>
      <c r="Z550" s="15"/>
      <c r="AA550" s="15"/>
      <c r="AB550" s="15"/>
      <c r="AC550" s="15"/>
      <c r="AD550" s="15"/>
      <c r="AE550" s="15"/>
      <c r="AT550" s="256" t="s">
        <v>145</v>
      </c>
      <c r="AU550" s="256" t="s">
        <v>85</v>
      </c>
      <c r="AV550" s="15" t="s">
        <v>83</v>
      </c>
      <c r="AW550" s="15" t="s">
        <v>37</v>
      </c>
      <c r="AX550" s="15" t="s">
        <v>75</v>
      </c>
      <c r="AY550" s="256" t="s">
        <v>134</v>
      </c>
    </row>
    <row r="551" s="13" customFormat="1">
      <c r="A551" s="13"/>
      <c r="B551" s="224"/>
      <c r="C551" s="225"/>
      <c r="D551" s="226" t="s">
        <v>145</v>
      </c>
      <c r="E551" s="227" t="s">
        <v>19</v>
      </c>
      <c r="F551" s="228" t="s">
        <v>748</v>
      </c>
      <c r="G551" s="225"/>
      <c r="H551" s="229">
        <v>44.649999999999999</v>
      </c>
      <c r="I551" s="230"/>
      <c r="J551" s="225"/>
      <c r="K551" s="225"/>
      <c r="L551" s="231"/>
      <c r="M551" s="232"/>
      <c r="N551" s="233"/>
      <c r="O551" s="233"/>
      <c r="P551" s="233"/>
      <c r="Q551" s="233"/>
      <c r="R551" s="233"/>
      <c r="S551" s="233"/>
      <c r="T551" s="234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35" t="s">
        <v>145</v>
      </c>
      <c r="AU551" s="235" t="s">
        <v>85</v>
      </c>
      <c r="AV551" s="13" t="s">
        <v>85</v>
      </c>
      <c r="AW551" s="13" t="s">
        <v>37</v>
      </c>
      <c r="AX551" s="13" t="s">
        <v>75</v>
      </c>
      <c r="AY551" s="235" t="s">
        <v>134</v>
      </c>
    </row>
    <row r="552" s="15" customFormat="1">
      <c r="A552" s="15"/>
      <c r="B552" s="247"/>
      <c r="C552" s="248"/>
      <c r="D552" s="226" t="s">
        <v>145</v>
      </c>
      <c r="E552" s="249" t="s">
        <v>19</v>
      </c>
      <c r="F552" s="250" t="s">
        <v>325</v>
      </c>
      <c r="G552" s="248"/>
      <c r="H552" s="249" t="s">
        <v>19</v>
      </c>
      <c r="I552" s="251"/>
      <c r="J552" s="248"/>
      <c r="K552" s="248"/>
      <c r="L552" s="252"/>
      <c r="M552" s="253"/>
      <c r="N552" s="254"/>
      <c r="O552" s="254"/>
      <c r="P552" s="254"/>
      <c r="Q552" s="254"/>
      <c r="R552" s="254"/>
      <c r="S552" s="254"/>
      <c r="T552" s="255"/>
      <c r="U552" s="15"/>
      <c r="V552" s="15"/>
      <c r="W552" s="15"/>
      <c r="X552" s="15"/>
      <c r="Y552" s="15"/>
      <c r="Z552" s="15"/>
      <c r="AA552" s="15"/>
      <c r="AB552" s="15"/>
      <c r="AC552" s="15"/>
      <c r="AD552" s="15"/>
      <c r="AE552" s="15"/>
      <c r="AT552" s="256" t="s">
        <v>145</v>
      </c>
      <c r="AU552" s="256" t="s">
        <v>85</v>
      </c>
      <c r="AV552" s="15" t="s">
        <v>83</v>
      </c>
      <c r="AW552" s="15" t="s">
        <v>37</v>
      </c>
      <c r="AX552" s="15" t="s">
        <v>75</v>
      </c>
      <c r="AY552" s="256" t="s">
        <v>134</v>
      </c>
    </row>
    <row r="553" s="13" customFormat="1">
      <c r="A553" s="13"/>
      <c r="B553" s="224"/>
      <c r="C553" s="225"/>
      <c r="D553" s="226" t="s">
        <v>145</v>
      </c>
      <c r="E553" s="227" t="s">
        <v>19</v>
      </c>
      <c r="F553" s="228" t="s">
        <v>749</v>
      </c>
      <c r="G553" s="225"/>
      <c r="H553" s="229">
        <v>47.5</v>
      </c>
      <c r="I553" s="230"/>
      <c r="J553" s="225"/>
      <c r="K553" s="225"/>
      <c r="L553" s="231"/>
      <c r="M553" s="232"/>
      <c r="N553" s="233"/>
      <c r="O553" s="233"/>
      <c r="P553" s="233"/>
      <c r="Q553" s="233"/>
      <c r="R553" s="233"/>
      <c r="S553" s="233"/>
      <c r="T553" s="234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35" t="s">
        <v>145</v>
      </c>
      <c r="AU553" s="235" t="s">
        <v>85</v>
      </c>
      <c r="AV553" s="13" t="s">
        <v>85</v>
      </c>
      <c r="AW553" s="13" t="s">
        <v>37</v>
      </c>
      <c r="AX553" s="13" t="s">
        <v>75</v>
      </c>
      <c r="AY553" s="235" t="s">
        <v>134</v>
      </c>
    </row>
    <row r="554" s="15" customFormat="1">
      <c r="A554" s="15"/>
      <c r="B554" s="247"/>
      <c r="C554" s="248"/>
      <c r="D554" s="226" t="s">
        <v>145</v>
      </c>
      <c r="E554" s="249" t="s">
        <v>19</v>
      </c>
      <c r="F554" s="250" t="s">
        <v>328</v>
      </c>
      <c r="G554" s="248"/>
      <c r="H554" s="249" t="s">
        <v>19</v>
      </c>
      <c r="I554" s="251"/>
      <c r="J554" s="248"/>
      <c r="K554" s="248"/>
      <c r="L554" s="252"/>
      <c r="M554" s="253"/>
      <c r="N554" s="254"/>
      <c r="O554" s="254"/>
      <c r="P554" s="254"/>
      <c r="Q554" s="254"/>
      <c r="R554" s="254"/>
      <c r="S554" s="254"/>
      <c r="T554" s="255"/>
      <c r="U554" s="15"/>
      <c r="V554" s="15"/>
      <c r="W554" s="15"/>
      <c r="X554" s="15"/>
      <c r="Y554" s="15"/>
      <c r="Z554" s="15"/>
      <c r="AA554" s="15"/>
      <c r="AB554" s="15"/>
      <c r="AC554" s="15"/>
      <c r="AD554" s="15"/>
      <c r="AE554" s="15"/>
      <c r="AT554" s="256" t="s">
        <v>145</v>
      </c>
      <c r="AU554" s="256" t="s">
        <v>85</v>
      </c>
      <c r="AV554" s="15" t="s">
        <v>83</v>
      </c>
      <c r="AW554" s="15" t="s">
        <v>37</v>
      </c>
      <c r="AX554" s="15" t="s">
        <v>75</v>
      </c>
      <c r="AY554" s="256" t="s">
        <v>134</v>
      </c>
    </row>
    <row r="555" s="13" customFormat="1">
      <c r="A555" s="13"/>
      <c r="B555" s="224"/>
      <c r="C555" s="225"/>
      <c r="D555" s="226" t="s">
        <v>145</v>
      </c>
      <c r="E555" s="227" t="s">
        <v>19</v>
      </c>
      <c r="F555" s="228" t="s">
        <v>329</v>
      </c>
      <c r="G555" s="225"/>
      <c r="H555" s="229">
        <v>14</v>
      </c>
      <c r="I555" s="230"/>
      <c r="J555" s="225"/>
      <c r="K555" s="225"/>
      <c r="L555" s="231"/>
      <c r="M555" s="232"/>
      <c r="N555" s="233"/>
      <c r="O555" s="233"/>
      <c r="P555" s="233"/>
      <c r="Q555" s="233"/>
      <c r="R555" s="233"/>
      <c r="S555" s="233"/>
      <c r="T555" s="234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35" t="s">
        <v>145</v>
      </c>
      <c r="AU555" s="235" t="s">
        <v>85</v>
      </c>
      <c r="AV555" s="13" t="s">
        <v>85</v>
      </c>
      <c r="AW555" s="13" t="s">
        <v>37</v>
      </c>
      <c r="AX555" s="13" t="s">
        <v>75</v>
      </c>
      <c r="AY555" s="235" t="s">
        <v>134</v>
      </c>
    </row>
    <row r="556" s="16" customFormat="1">
      <c r="A556" s="16"/>
      <c r="B556" s="267"/>
      <c r="C556" s="268"/>
      <c r="D556" s="226" t="s">
        <v>145</v>
      </c>
      <c r="E556" s="269" t="s">
        <v>19</v>
      </c>
      <c r="F556" s="270" t="s">
        <v>734</v>
      </c>
      <c r="G556" s="268"/>
      <c r="H556" s="271">
        <v>106.15000000000001</v>
      </c>
      <c r="I556" s="272"/>
      <c r="J556" s="268"/>
      <c r="K556" s="268"/>
      <c r="L556" s="273"/>
      <c r="M556" s="274"/>
      <c r="N556" s="275"/>
      <c r="O556" s="275"/>
      <c r="P556" s="275"/>
      <c r="Q556" s="275"/>
      <c r="R556" s="275"/>
      <c r="S556" s="275"/>
      <c r="T556" s="276"/>
      <c r="U556" s="16"/>
      <c r="V556" s="16"/>
      <c r="W556" s="16"/>
      <c r="X556" s="16"/>
      <c r="Y556" s="16"/>
      <c r="Z556" s="16"/>
      <c r="AA556" s="16"/>
      <c r="AB556" s="16"/>
      <c r="AC556" s="16"/>
      <c r="AD556" s="16"/>
      <c r="AE556" s="16"/>
      <c r="AT556" s="277" t="s">
        <v>145</v>
      </c>
      <c r="AU556" s="277" t="s">
        <v>85</v>
      </c>
      <c r="AV556" s="16" t="s">
        <v>153</v>
      </c>
      <c r="AW556" s="16" t="s">
        <v>37</v>
      </c>
      <c r="AX556" s="16" t="s">
        <v>83</v>
      </c>
      <c r="AY556" s="277" t="s">
        <v>134</v>
      </c>
    </row>
    <row r="557" s="2" customFormat="1" ht="16.5" customHeight="1">
      <c r="A557" s="40"/>
      <c r="B557" s="41"/>
      <c r="C557" s="257" t="s">
        <v>750</v>
      </c>
      <c r="D557" s="257" t="s">
        <v>242</v>
      </c>
      <c r="E557" s="258" t="s">
        <v>751</v>
      </c>
      <c r="F557" s="259" t="s">
        <v>752</v>
      </c>
      <c r="G557" s="260" t="s">
        <v>245</v>
      </c>
      <c r="H557" s="261">
        <v>0.0040000000000000001</v>
      </c>
      <c r="I557" s="262"/>
      <c r="J557" s="263">
        <f>ROUND(I557*H557,2)</f>
        <v>0</v>
      </c>
      <c r="K557" s="259" t="s">
        <v>140</v>
      </c>
      <c r="L557" s="264"/>
      <c r="M557" s="265" t="s">
        <v>19</v>
      </c>
      <c r="N557" s="266" t="s">
        <v>46</v>
      </c>
      <c r="O557" s="86"/>
      <c r="P557" s="215">
        <f>O557*H557</f>
        <v>0</v>
      </c>
      <c r="Q557" s="215">
        <v>1</v>
      </c>
      <c r="R557" s="215">
        <f>Q557*H557</f>
        <v>0.0040000000000000001</v>
      </c>
      <c r="S557" s="215">
        <v>0</v>
      </c>
      <c r="T557" s="216">
        <f>S557*H557</f>
        <v>0</v>
      </c>
      <c r="U557" s="40"/>
      <c r="V557" s="40"/>
      <c r="W557" s="40"/>
      <c r="X557" s="40"/>
      <c r="Y557" s="40"/>
      <c r="Z557" s="40"/>
      <c r="AA557" s="40"/>
      <c r="AB557" s="40"/>
      <c r="AC557" s="40"/>
      <c r="AD557" s="40"/>
      <c r="AE557" s="40"/>
      <c r="AR557" s="217" t="s">
        <v>350</v>
      </c>
      <c r="AT557" s="217" t="s">
        <v>242</v>
      </c>
      <c r="AU557" s="217" t="s">
        <v>85</v>
      </c>
      <c r="AY557" s="19" t="s">
        <v>134</v>
      </c>
      <c r="BE557" s="218">
        <f>IF(N557="základní",J557,0)</f>
        <v>0</v>
      </c>
      <c r="BF557" s="218">
        <f>IF(N557="snížená",J557,0)</f>
        <v>0</v>
      </c>
      <c r="BG557" s="218">
        <f>IF(N557="zákl. přenesená",J557,0)</f>
        <v>0</v>
      </c>
      <c r="BH557" s="218">
        <f>IF(N557="sníž. přenesená",J557,0)</f>
        <v>0</v>
      </c>
      <c r="BI557" s="218">
        <f>IF(N557="nulová",J557,0)</f>
        <v>0</v>
      </c>
      <c r="BJ557" s="19" t="s">
        <v>83</v>
      </c>
      <c r="BK557" s="218">
        <f>ROUND(I557*H557,2)</f>
        <v>0</v>
      </c>
      <c r="BL557" s="19" t="s">
        <v>241</v>
      </c>
      <c r="BM557" s="217" t="s">
        <v>753</v>
      </c>
    </row>
    <row r="558" s="2" customFormat="1">
      <c r="A558" s="40"/>
      <c r="B558" s="41"/>
      <c r="C558" s="42"/>
      <c r="D558" s="219" t="s">
        <v>143</v>
      </c>
      <c r="E558" s="42"/>
      <c r="F558" s="220" t="s">
        <v>754</v>
      </c>
      <c r="G558" s="42"/>
      <c r="H558" s="42"/>
      <c r="I558" s="221"/>
      <c r="J558" s="42"/>
      <c r="K558" s="42"/>
      <c r="L558" s="46"/>
      <c r="M558" s="222"/>
      <c r="N558" s="223"/>
      <c r="O558" s="86"/>
      <c r="P558" s="86"/>
      <c r="Q558" s="86"/>
      <c r="R558" s="86"/>
      <c r="S558" s="86"/>
      <c r="T558" s="87"/>
      <c r="U558" s="40"/>
      <c r="V558" s="40"/>
      <c r="W558" s="40"/>
      <c r="X558" s="40"/>
      <c r="Y558" s="40"/>
      <c r="Z558" s="40"/>
      <c r="AA558" s="40"/>
      <c r="AB558" s="40"/>
      <c r="AC558" s="40"/>
      <c r="AD558" s="40"/>
      <c r="AE558" s="40"/>
      <c r="AT558" s="19" t="s">
        <v>143</v>
      </c>
      <c r="AU558" s="19" t="s">
        <v>85</v>
      </c>
    </row>
    <row r="559" s="2" customFormat="1">
      <c r="A559" s="40"/>
      <c r="B559" s="41"/>
      <c r="C559" s="42"/>
      <c r="D559" s="226" t="s">
        <v>740</v>
      </c>
      <c r="E559" s="42"/>
      <c r="F559" s="278" t="s">
        <v>755</v>
      </c>
      <c r="G559" s="42"/>
      <c r="H559" s="42"/>
      <c r="I559" s="221"/>
      <c r="J559" s="42"/>
      <c r="K559" s="42"/>
      <c r="L559" s="46"/>
      <c r="M559" s="222"/>
      <c r="N559" s="223"/>
      <c r="O559" s="86"/>
      <c r="P559" s="86"/>
      <c r="Q559" s="86"/>
      <c r="R559" s="86"/>
      <c r="S559" s="86"/>
      <c r="T559" s="87"/>
      <c r="U559" s="40"/>
      <c r="V559" s="40"/>
      <c r="W559" s="40"/>
      <c r="X559" s="40"/>
      <c r="Y559" s="40"/>
      <c r="Z559" s="40"/>
      <c r="AA559" s="40"/>
      <c r="AB559" s="40"/>
      <c r="AC559" s="40"/>
      <c r="AD559" s="40"/>
      <c r="AE559" s="40"/>
      <c r="AT559" s="19" t="s">
        <v>740</v>
      </c>
      <c r="AU559" s="19" t="s">
        <v>85</v>
      </c>
    </row>
    <row r="560" s="13" customFormat="1">
      <c r="A560" s="13"/>
      <c r="B560" s="224"/>
      <c r="C560" s="225"/>
      <c r="D560" s="226" t="s">
        <v>145</v>
      </c>
      <c r="E560" s="227" t="s">
        <v>19</v>
      </c>
      <c r="F560" s="228" t="s">
        <v>756</v>
      </c>
      <c r="G560" s="225"/>
      <c r="H560" s="229">
        <v>0.042000000000000003</v>
      </c>
      <c r="I560" s="230"/>
      <c r="J560" s="225"/>
      <c r="K560" s="225"/>
      <c r="L560" s="231"/>
      <c r="M560" s="232"/>
      <c r="N560" s="233"/>
      <c r="O560" s="233"/>
      <c r="P560" s="233"/>
      <c r="Q560" s="233"/>
      <c r="R560" s="233"/>
      <c r="S560" s="233"/>
      <c r="T560" s="234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35" t="s">
        <v>145</v>
      </c>
      <c r="AU560" s="235" t="s">
        <v>85</v>
      </c>
      <c r="AV560" s="13" t="s">
        <v>85</v>
      </c>
      <c r="AW560" s="13" t="s">
        <v>37</v>
      </c>
      <c r="AX560" s="13" t="s">
        <v>83</v>
      </c>
      <c r="AY560" s="235" t="s">
        <v>134</v>
      </c>
    </row>
    <row r="561" s="13" customFormat="1">
      <c r="A561" s="13"/>
      <c r="B561" s="224"/>
      <c r="C561" s="225"/>
      <c r="D561" s="226" t="s">
        <v>145</v>
      </c>
      <c r="E561" s="225"/>
      <c r="F561" s="228" t="s">
        <v>757</v>
      </c>
      <c r="G561" s="225"/>
      <c r="H561" s="229">
        <v>0.0040000000000000001</v>
      </c>
      <c r="I561" s="230"/>
      <c r="J561" s="225"/>
      <c r="K561" s="225"/>
      <c r="L561" s="231"/>
      <c r="M561" s="232"/>
      <c r="N561" s="233"/>
      <c r="O561" s="233"/>
      <c r="P561" s="233"/>
      <c r="Q561" s="233"/>
      <c r="R561" s="233"/>
      <c r="S561" s="233"/>
      <c r="T561" s="234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35" t="s">
        <v>145</v>
      </c>
      <c r="AU561" s="235" t="s">
        <v>85</v>
      </c>
      <c r="AV561" s="13" t="s">
        <v>85</v>
      </c>
      <c r="AW561" s="13" t="s">
        <v>4</v>
      </c>
      <c r="AX561" s="13" t="s">
        <v>83</v>
      </c>
      <c r="AY561" s="235" t="s">
        <v>134</v>
      </c>
    </row>
    <row r="562" s="2" customFormat="1" ht="16.5" customHeight="1">
      <c r="A562" s="40"/>
      <c r="B562" s="41"/>
      <c r="C562" s="206" t="s">
        <v>758</v>
      </c>
      <c r="D562" s="206" t="s">
        <v>136</v>
      </c>
      <c r="E562" s="207" t="s">
        <v>759</v>
      </c>
      <c r="F562" s="208" t="s">
        <v>760</v>
      </c>
      <c r="G562" s="209" t="s">
        <v>139</v>
      </c>
      <c r="H562" s="210">
        <v>47.5</v>
      </c>
      <c r="I562" s="211"/>
      <c r="J562" s="212">
        <f>ROUND(I562*H562,2)</f>
        <v>0</v>
      </c>
      <c r="K562" s="208" t="s">
        <v>140</v>
      </c>
      <c r="L562" s="46"/>
      <c r="M562" s="213" t="s">
        <v>19</v>
      </c>
      <c r="N562" s="214" t="s">
        <v>46</v>
      </c>
      <c r="O562" s="86"/>
      <c r="P562" s="215">
        <f>O562*H562</f>
        <v>0</v>
      </c>
      <c r="Q562" s="215">
        <v>0.00037530000000000002</v>
      </c>
      <c r="R562" s="215">
        <f>Q562*H562</f>
        <v>0.017826750000000002</v>
      </c>
      <c r="S562" s="215">
        <v>0</v>
      </c>
      <c r="T562" s="216">
        <f>S562*H562</f>
        <v>0</v>
      </c>
      <c r="U562" s="40"/>
      <c r="V562" s="40"/>
      <c r="W562" s="40"/>
      <c r="X562" s="40"/>
      <c r="Y562" s="40"/>
      <c r="Z562" s="40"/>
      <c r="AA562" s="40"/>
      <c r="AB562" s="40"/>
      <c r="AC562" s="40"/>
      <c r="AD562" s="40"/>
      <c r="AE562" s="40"/>
      <c r="AR562" s="217" t="s">
        <v>241</v>
      </c>
      <c r="AT562" s="217" t="s">
        <v>136</v>
      </c>
      <c r="AU562" s="217" t="s">
        <v>85</v>
      </c>
      <c r="AY562" s="19" t="s">
        <v>134</v>
      </c>
      <c r="BE562" s="218">
        <f>IF(N562="základní",J562,0)</f>
        <v>0</v>
      </c>
      <c r="BF562" s="218">
        <f>IF(N562="snížená",J562,0)</f>
        <v>0</v>
      </c>
      <c r="BG562" s="218">
        <f>IF(N562="zákl. přenesená",J562,0)</f>
        <v>0</v>
      </c>
      <c r="BH562" s="218">
        <f>IF(N562="sníž. přenesená",J562,0)</f>
        <v>0</v>
      </c>
      <c r="BI562" s="218">
        <f>IF(N562="nulová",J562,0)</f>
        <v>0</v>
      </c>
      <c r="BJ562" s="19" t="s">
        <v>83</v>
      </c>
      <c r="BK562" s="218">
        <f>ROUND(I562*H562,2)</f>
        <v>0</v>
      </c>
      <c r="BL562" s="19" t="s">
        <v>241</v>
      </c>
      <c r="BM562" s="217" t="s">
        <v>761</v>
      </c>
    </row>
    <row r="563" s="2" customFormat="1">
      <c r="A563" s="40"/>
      <c r="B563" s="41"/>
      <c r="C563" s="42"/>
      <c r="D563" s="219" t="s">
        <v>143</v>
      </c>
      <c r="E563" s="42"/>
      <c r="F563" s="220" t="s">
        <v>762</v>
      </c>
      <c r="G563" s="42"/>
      <c r="H563" s="42"/>
      <c r="I563" s="221"/>
      <c r="J563" s="42"/>
      <c r="K563" s="42"/>
      <c r="L563" s="46"/>
      <c r="M563" s="222"/>
      <c r="N563" s="223"/>
      <c r="O563" s="86"/>
      <c r="P563" s="86"/>
      <c r="Q563" s="86"/>
      <c r="R563" s="86"/>
      <c r="S563" s="86"/>
      <c r="T563" s="87"/>
      <c r="U563" s="40"/>
      <c r="V563" s="40"/>
      <c r="W563" s="40"/>
      <c r="X563" s="40"/>
      <c r="Y563" s="40"/>
      <c r="Z563" s="40"/>
      <c r="AA563" s="40"/>
      <c r="AB563" s="40"/>
      <c r="AC563" s="40"/>
      <c r="AD563" s="40"/>
      <c r="AE563" s="40"/>
      <c r="AT563" s="19" t="s">
        <v>143</v>
      </c>
      <c r="AU563" s="19" t="s">
        <v>85</v>
      </c>
    </row>
    <row r="564" s="13" customFormat="1">
      <c r="A564" s="13"/>
      <c r="B564" s="224"/>
      <c r="C564" s="225"/>
      <c r="D564" s="226" t="s">
        <v>145</v>
      </c>
      <c r="E564" s="227" t="s">
        <v>19</v>
      </c>
      <c r="F564" s="228" t="s">
        <v>602</v>
      </c>
      <c r="G564" s="225"/>
      <c r="H564" s="229">
        <v>47.5</v>
      </c>
      <c r="I564" s="230"/>
      <c r="J564" s="225"/>
      <c r="K564" s="225"/>
      <c r="L564" s="231"/>
      <c r="M564" s="232"/>
      <c r="N564" s="233"/>
      <c r="O564" s="233"/>
      <c r="P564" s="233"/>
      <c r="Q564" s="233"/>
      <c r="R564" s="233"/>
      <c r="S564" s="233"/>
      <c r="T564" s="234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35" t="s">
        <v>145</v>
      </c>
      <c r="AU564" s="235" t="s">
        <v>85</v>
      </c>
      <c r="AV564" s="13" t="s">
        <v>85</v>
      </c>
      <c r="AW564" s="13" t="s">
        <v>37</v>
      </c>
      <c r="AX564" s="13" t="s">
        <v>75</v>
      </c>
      <c r="AY564" s="235" t="s">
        <v>134</v>
      </c>
    </row>
    <row r="565" s="14" customFormat="1">
      <c r="A565" s="14"/>
      <c r="B565" s="236"/>
      <c r="C565" s="237"/>
      <c r="D565" s="226" t="s">
        <v>145</v>
      </c>
      <c r="E565" s="238" t="s">
        <v>19</v>
      </c>
      <c r="F565" s="239" t="s">
        <v>147</v>
      </c>
      <c r="G565" s="237"/>
      <c r="H565" s="240">
        <v>47.5</v>
      </c>
      <c r="I565" s="241"/>
      <c r="J565" s="237"/>
      <c r="K565" s="237"/>
      <c r="L565" s="242"/>
      <c r="M565" s="243"/>
      <c r="N565" s="244"/>
      <c r="O565" s="244"/>
      <c r="P565" s="244"/>
      <c r="Q565" s="244"/>
      <c r="R565" s="244"/>
      <c r="S565" s="244"/>
      <c r="T565" s="245"/>
      <c r="U565" s="14"/>
      <c r="V565" s="14"/>
      <c r="W565" s="14"/>
      <c r="X565" s="14"/>
      <c r="Y565" s="14"/>
      <c r="Z565" s="14"/>
      <c r="AA565" s="14"/>
      <c r="AB565" s="14"/>
      <c r="AC565" s="14"/>
      <c r="AD565" s="14"/>
      <c r="AE565" s="14"/>
      <c r="AT565" s="246" t="s">
        <v>145</v>
      </c>
      <c r="AU565" s="246" t="s">
        <v>85</v>
      </c>
      <c r="AV565" s="14" t="s">
        <v>141</v>
      </c>
      <c r="AW565" s="14" t="s">
        <v>37</v>
      </c>
      <c r="AX565" s="14" t="s">
        <v>83</v>
      </c>
      <c r="AY565" s="246" t="s">
        <v>134</v>
      </c>
    </row>
    <row r="566" s="2" customFormat="1" ht="24.15" customHeight="1">
      <c r="A566" s="40"/>
      <c r="B566" s="41"/>
      <c r="C566" s="257" t="s">
        <v>763</v>
      </c>
      <c r="D566" s="257" t="s">
        <v>242</v>
      </c>
      <c r="E566" s="258" t="s">
        <v>764</v>
      </c>
      <c r="F566" s="259" t="s">
        <v>765</v>
      </c>
      <c r="G566" s="260" t="s">
        <v>139</v>
      </c>
      <c r="H566" s="261">
        <v>54.625</v>
      </c>
      <c r="I566" s="262"/>
      <c r="J566" s="263">
        <f>ROUND(I566*H566,2)</f>
        <v>0</v>
      </c>
      <c r="K566" s="259" t="s">
        <v>140</v>
      </c>
      <c r="L566" s="264"/>
      <c r="M566" s="265" t="s">
        <v>19</v>
      </c>
      <c r="N566" s="266" t="s">
        <v>46</v>
      </c>
      <c r="O566" s="86"/>
      <c r="P566" s="215">
        <f>O566*H566</f>
        <v>0</v>
      </c>
      <c r="Q566" s="215">
        <v>0.0064000000000000003</v>
      </c>
      <c r="R566" s="215">
        <f>Q566*H566</f>
        <v>0.34960000000000002</v>
      </c>
      <c r="S566" s="215">
        <v>0</v>
      </c>
      <c r="T566" s="216">
        <f>S566*H566</f>
        <v>0</v>
      </c>
      <c r="U566" s="40"/>
      <c r="V566" s="40"/>
      <c r="W566" s="40"/>
      <c r="X566" s="40"/>
      <c r="Y566" s="40"/>
      <c r="Z566" s="40"/>
      <c r="AA566" s="40"/>
      <c r="AB566" s="40"/>
      <c r="AC566" s="40"/>
      <c r="AD566" s="40"/>
      <c r="AE566" s="40"/>
      <c r="AR566" s="217" t="s">
        <v>350</v>
      </c>
      <c r="AT566" s="217" t="s">
        <v>242</v>
      </c>
      <c r="AU566" s="217" t="s">
        <v>85</v>
      </c>
      <c r="AY566" s="19" t="s">
        <v>134</v>
      </c>
      <c r="BE566" s="218">
        <f>IF(N566="základní",J566,0)</f>
        <v>0</v>
      </c>
      <c r="BF566" s="218">
        <f>IF(N566="snížená",J566,0)</f>
        <v>0</v>
      </c>
      <c r="BG566" s="218">
        <f>IF(N566="zákl. přenesená",J566,0)</f>
        <v>0</v>
      </c>
      <c r="BH566" s="218">
        <f>IF(N566="sníž. přenesená",J566,0)</f>
        <v>0</v>
      </c>
      <c r="BI566" s="218">
        <f>IF(N566="nulová",J566,0)</f>
        <v>0</v>
      </c>
      <c r="BJ566" s="19" t="s">
        <v>83</v>
      </c>
      <c r="BK566" s="218">
        <f>ROUND(I566*H566,2)</f>
        <v>0</v>
      </c>
      <c r="BL566" s="19" t="s">
        <v>241</v>
      </c>
      <c r="BM566" s="217" t="s">
        <v>766</v>
      </c>
    </row>
    <row r="567" s="2" customFormat="1">
      <c r="A567" s="40"/>
      <c r="B567" s="41"/>
      <c r="C567" s="42"/>
      <c r="D567" s="219" t="s">
        <v>143</v>
      </c>
      <c r="E567" s="42"/>
      <c r="F567" s="220" t="s">
        <v>767</v>
      </c>
      <c r="G567" s="42"/>
      <c r="H567" s="42"/>
      <c r="I567" s="221"/>
      <c r="J567" s="42"/>
      <c r="K567" s="42"/>
      <c r="L567" s="46"/>
      <c r="M567" s="222"/>
      <c r="N567" s="223"/>
      <c r="O567" s="86"/>
      <c r="P567" s="86"/>
      <c r="Q567" s="86"/>
      <c r="R567" s="86"/>
      <c r="S567" s="86"/>
      <c r="T567" s="87"/>
      <c r="U567" s="40"/>
      <c r="V567" s="40"/>
      <c r="W567" s="40"/>
      <c r="X567" s="40"/>
      <c r="Y567" s="40"/>
      <c r="Z567" s="40"/>
      <c r="AA567" s="40"/>
      <c r="AB567" s="40"/>
      <c r="AC567" s="40"/>
      <c r="AD567" s="40"/>
      <c r="AE567" s="40"/>
      <c r="AT567" s="19" t="s">
        <v>143</v>
      </c>
      <c r="AU567" s="19" t="s">
        <v>85</v>
      </c>
    </row>
    <row r="568" s="13" customFormat="1">
      <c r="A568" s="13"/>
      <c r="B568" s="224"/>
      <c r="C568" s="225"/>
      <c r="D568" s="226" t="s">
        <v>145</v>
      </c>
      <c r="E568" s="227" t="s">
        <v>19</v>
      </c>
      <c r="F568" s="228" t="s">
        <v>768</v>
      </c>
      <c r="G568" s="225"/>
      <c r="H568" s="229">
        <v>47.5</v>
      </c>
      <c r="I568" s="230"/>
      <c r="J568" s="225"/>
      <c r="K568" s="225"/>
      <c r="L568" s="231"/>
      <c r="M568" s="232"/>
      <c r="N568" s="233"/>
      <c r="O568" s="233"/>
      <c r="P568" s="233"/>
      <c r="Q568" s="233"/>
      <c r="R568" s="233"/>
      <c r="S568" s="233"/>
      <c r="T568" s="234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35" t="s">
        <v>145</v>
      </c>
      <c r="AU568" s="235" t="s">
        <v>85</v>
      </c>
      <c r="AV568" s="13" t="s">
        <v>85</v>
      </c>
      <c r="AW568" s="13" t="s">
        <v>37</v>
      </c>
      <c r="AX568" s="13" t="s">
        <v>83</v>
      </c>
      <c r="AY568" s="235" t="s">
        <v>134</v>
      </c>
    </row>
    <row r="569" s="13" customFormat="1">
      <c r="A569" s="13"/>
      <c r="B569" s="224"/>
      <c r="C569" s="225"/>
      <c r="D569" s="226" t="s">
        <v>145</v>
      </c>
      <c r="E569" s="225"/>
      <c r="F569" s="228" t="s">
        <v>769</v>
      </c>
      <c r="G569" s="225"/>
      <c r="H569" s="229">
        <v>54.625</v>
      </c>
      <c r="I569" s="230"/>
      <c r="J569" s="225"/>
      <c r="K569" s="225"/>
      <c r="L569" s="231"/>
      <c r="M569" s="232"/>
      <c r="N569" s="233"/>
      <c r="O569" s="233"/>
      <c r="P569" s="233"/>
      <c r="Q569" s="233"/>
      <c r="R569" s="233"/>
      <c r="S569" s="233"/>
      <c r="T569" s="234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35" t="s">
        <v>145</v>
      </c>
      <c r="AU569" s="235" t="s">
        <v>85</v>
      </c>
      <c r="AV569" s="13" t="s">
        <v>85</v>
      </c>
      <c r="AW569" s="13" t="s">
        <v>4</v>
      </c>
      <c r="AX569" s="13" t="s">
        <v>83</v>
      </c>
      <c r="AY569" s="235" t="s">
        <v>134</v>
      </c>
    </row>
    <row r="570" s="2" customFormat="1" ht="16.5" customHeight="1">
      <c r="A570" s="40"/>
      <c r="B570" s="41"/>
      <c r="C570" s="206" t="s">
        <v>770</v>
      </c>
      <c r="D570" s="206" t="s">
        <v>136</v>
      </c>
      <c r="E570" s="207" t="s">
        <v>771</v>
      </c>
      <c r="F570" s="208" t="s">
        <v>772</v>
      </c>
      <c r="G570" s="209" t="s">
        <v>139</v>
      </c>
      <c r="H570" s="210">
        <v>47.5</v>
      </c>
      <c r="I570" s="211"/>
      <c r="J570" s="212">
        <f>ROUND(I570*H570,2)</f>
        <v>0</v>
      </c>
      <c r="K570" s="208" t="s">
        <v>19</v>
      </c>
      <c r="L570" s="46"/>
      <c r="M570" s="213" t="s">
        <v>19</v>
      </c>
      <c r="N570" s="214" t="s">
        <v>46</v>
      </c>
      <c r="O570" s="86"/>
      <c r="P570" s="215">
        <f>O570*H570</f>
        <v>0</v>
      </c>
      <c r="Q570" s="215">
        <v>0</v>
      </c>
      <c r="R570" s="215">
        <f>Q570*H570</f>
        <v>0</v>
      </c>
      <c r="S570" s="215">
        <v>0</v>
      </c>
      <c r="T570" s="216">
        <f>S570*H570</f>
        <v>0</v>
      </c>
      <c r="U570" s="40"/>
      <c r="V570" s="40"/>
      <c r="W570" s="40"/>
      <c r="X570" s="40"/>
      <c r="Y570" s="40"/>
      <c r="Z570" s="40"/>
      <c r="AA570" s="40"/>
      <c r="AB570" s="40"/>
      <c r="AC570" s="40"/>
      <c r="AD570" s="40"/>
      <c r="AE570" s="40"/>
      <c r="AR570" s="217" t="s">
        <v>241</v>
      </c>
      <c r="AT570" s="217" t="s">
        <v>136</v>
      </c>
      <c r="AU570" s="217" t="s">
        <v>85</v>
      </c>
      <c r="AY570" s="19" t="s">
        <v>134</v>
      </c>
      <c r="BE570" s="218">
        <f>IF(N570="základní",J570,0)</f>
        <v>0</v>
      </c>
      <c r="BF570" s="218">
        <f>IF(N570="snížená",J570,0)</f>
        <v>0</v>
      </c>
      <c r="BG570" s="218">
        <f>IF(N570="zákl. přenesená",J570,0)</f>
        <v>0</v>
      </c>
      <c r="BH570" s="218">
        <f>IF(N570="sníž. přenesená",J570,0)</f>
        <v>0</v>
      </c>
      <c r="BI570" s="218">
        <f>IF(N570="nulová",J570,0)</f>
        <v>0</v>
      </c>
      <c r="BJ570" s="19" t="s">
        <v>83</v>
      </c>
      <c r="BK570" s="218">
        <f>ROUND(I570*H570,2)</f>
        <v>0</v>
      </c>
      <c r="BL570" s="19" t="s">
        <v>241</v>
      </c>
      <c r="BM570" s="217" t="s">
        <v>773</v>
      </c>
    </row>
    <row r="571" s="15" customFormat="1">
      <c r="A571" s="15"/>
      <c r="B571" s="247"/>
      <c r="C571" s="248"/>
      <c r="D571" s="226" t="s">
        <v>145</v>
      </c>
      <c r="E571" s="249" t="s">
        <v>19</v>
      </c>
      <c r="F571" s="250" t="s">
        <v>774</v>
      </c>
      <c r="G571" s="248"/>
      <c r="H571" s="249" t="s">
        <v>19</v>
      </c>
      <c r="I571" s="251"/>
      <c r="J571" s="248"/>
      <c r="K571" s="248"/>
      <c r="L571" s="252"/>
      <c r="M571" s="253"/>
      <c r="N571" s="254"/>
      <c r="O571" s="254"/>
      <c r="P571" s="254"/>
      <c r="Q571" s="254"/>
      <c r="R571" s="254"/>
      <c r="S571" s="254"/>
      <c r="T571" s="255"/>
      <c r="U571" s="15"/>
      <c r="V571" s="15"/>
      <c r="W571" s="15"/>
      <c r="X571" s="15"/>
      <c r="Y571" s="15"/>
      <c r="Z571" s="15"/>
      <c r="AA571" s="15"/>
      <c r="AB571" s="15"/>
      <c r="AC571" s="15"/>
      <c r="AD571" s="15"/>
      <c r="AE571" s="15"/>
      <c r="AT571" s="256" t="s">
        <v>145</v>
      </c>
      <c r="AU571" s="256" t="s">
        <v>85</v>
      </c>
      <c r="AV571" s="15" t="s">
        <v>83</v>
      </c>
      <c r="AW571" s="15" t="s">
        <v>37</v>
      </c>
      <c r="AX571" s="15" t="s">
        <v>75</v>
      </c>
      <c r="AY571" s="256" t="s">
        <v>134</v>
      </c>
    </row>
    <row r="572" s="13" customFormat="1">
      <c r="A572" s="13"/>
      <c r="B572" s="224"/>
      <c r="C572" s="225"/>
      <c r="D572" s="226" t="s">
        <v>145</v>
      </c>
      <c r="E572" s="227" t="s">
        <v>19</v>
      </c>
      <c r="F572" s="228" t="s">
        <v>602</v>
      </c>
      <c r="G572" s="225"/>
      <c r="H572" s="229">
        <v>47.5</v>
      </c>
      <c r="I572" s="230"/>
      <c r="J572" s="225"/>
      <c r="K572" s="225"/>
      <c r="L572" s="231"/>
      <c r="M572" s="232"/>
      <c r="N572" s="233"/>
      <c r="O572" s="233"/>
      <c r="P572" s="233"/>
      <c r="Q572" s="233"/>
      <c r="R572" s="233"/>
      <c r="S572" s="233"/>
      <c r="T572" s="234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35" t="s">
        <v>145</v>
      </c>
      <c r="AU572" s="235" t="s">
        <v>85</v>
      </c>
      <c r="AV572" s="13" t="s">
        <v>85</v>
      </c>
      <c r="AW572" s="13" t="s">
        <v>37</v>
      </c>
      <c r="AX572" s="13" t="s">
        <v>75</v>
      </c>
      <c r="AY572" s="235" t="s">
        <v>134</v>
      </c>
    </row>
    <row r="573" s="14" customFormat="1">
      <c r="A573" s="14"/>
      <c r="B573" s="236"/>
      <c r="C573" s="237"/>
      <c r="D573" s="226" t="s">
        <v>145</v>
      </c>
      <c r="E573" s="238" t="s">
        <v>19</v>
      </c>
      <c r="F573" s="239" t="s">
        <v>147</v>
      </c>
      <c r="G573" s="237"/>
      <c r="H573" s="240">
        <v>47.5</v>
      </c>
      <c r="I573" s="241"/>
      <c r="J573" s="237"/>
      <c r="K573" s="237"/>
      <c r="L573" s="242"/>
      <c r="M573" s="243"/>
      <c r="N573" s="244"/>
      <c r="O573" s="244"/>
      <c r="P573" s="244"/>
      <c r="Q573" s="244"/>
      <c r="R573" s="244"/>
      <c r="S573" s="244"/>
      <c r="T573" s="245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46" t="s">
        <v>145</v>
      </c>
      <c r="AU573" s="246" t="s">
        <v>85</v>
      </c>
      <c r="AV573" s="14" t="s">
        <v>141</v>
      </c>
      <c r="AW573" s="14" t="s">
        <v>37</v>
      </c>
      <c r="AX573" s="14" t="s">
        <v>83</v>
      </c>
      <c r="AY573" s="246" t="s">
        <v>134</v>
      </c>
    </row>
    <row r="574" s="2" customFormat="1" ht="21.75" customHeight="1">
      <c r="A574" s="40"/>
      <c r="B574" s="41"/>
      <c r="C574" s="206" t="s">
        <v>775</v>
      </c>
      <c r="D574" s="206" t="s">
        <v>136</v>
      </c>
      <c r="E574" s="207" t="s">
        <v>776</v>
      </c>
      <c r="F574" s="208" t="s">
        <v>777</v>
      </c>
      <c r="G574" s="209" t="s">
        <v>139</v>
      </c>
      <c r="H574" s="210">
        <v>24.225000000000001</v>
      </c>
      <c r="I574" s="211"/>
      <c r="J574" s="212">
        <f>ROUND(I574*H574,2)</f>
        <v>0</v>
      </c>
      <c r="K574" s="208" t="s">
        <v>140</v>
      </c>
      <c r="L574" s="46"/>
      <c r="M574" s="213" t="s">
        <v>19</v>
      </c>
      <c r="N574" s="214" t="s">
        <v>46</v>
      </c>
      <c r="O574" s="86"/>
      <c r="P574" s="215">
        <f>O574*H574</f>
        <v>0</v>
      </c>
      <c r="Q574" s="215">
        <v>0</v>
      </c>
      <c r="R574" s="215">
        <f>Q574*H574</f>
        <v>0</v>
      </c>
      <c r="S574" s="215">
        <v>0</v>
      </c>
      <c r="T574" s="216">
        <f>S574*H574</f>
        <v>0</v>
      </c>
      <c r="U574" s="40"/>
      <c r="V574" s="40"/>
      <c r="W574" s="40"/>
      <c r="X574" s="40"/>
      <c r="Y574" s="40"/>
      <c r="Z574" s="40"/>
      <c r="AA574" s="40"/>
      <c r="AB574" s="40"/>
      <c r="AC574" s="40"/>
      <c r="AD574" s="40"/>
      <c r="AE574" s="40"/>
      <c r="AR574" s="217" t="s">
        <v>241</v>
      </c>
      <c r="AT574" s="217" t="s">
        <v>136</v>
      </c>
      <c r="AU574" s="217" t="s">
        <v>85</v>
      </c>
      <c r="AY574" s="19" t="s">
        <v>134</v>
      </c>
      <c r="BE574" s="218">
        <f>IF(N574="základní",J574,0)</f>
        <v>0</v>
      </c>
      <c r="BF574" s="218">
        <f>IF(N574="snížená",J574,0)</f>
        <v>0</v>
      </c>
      <c r="BG574" s="218">
        <f>IF(N574="zákl. přenesená",J574,0)</f>
        <v>0</v>
      </c>
      <c r="BH574" s="218">
        <f>IF(N574="sníž. přenesená",J574,0)</f>
        <v>0</v>
      </c>
      <c r="BI574" s="218">
        <f>IF(N574="nulová",J574,0)</f>
        <v>0</v>
      </c>
      <c r="BJ574" s="19" t="s">
        <v>83</v>
      </c>
      <c r="BK574" s="218">
        <f>ROUND(I574*H574,2)</f>
        <v>0</v>
      </c>
      <c r="BL574" s="19" t="s">
        <v>241</v>
      </c>
      <c r="BM574" s="217" t="s">
        <v>778</v>
      </c>
    </row>
    <row r="575" s="2" customFormat="1">
      <c r="A575" s="40"/>
      <c r="B575" s="41"/>
      <c r="C575" s="42"/>
      <c r="D575" s="219" t="s">
        <v>143</v>
      </c>
      <c r="E575" s="42"/>
      <c r="F575" s="220" t="s">
        <v>779</v>
      </c>
      <c r="G575" s="42"/>
      <c r="H575" s="42"/>
      <c r="I575" s="221"/>
      <c r="J575" s="42"/>
      <c r="K575" s="42"/>
      <c r="L575" s="46"/>
      <c r="M575" s="222"/>
      <c r="N575" s="223"/>
      <c r="O575" s="86"/>
      <c r="P575" s="86"/>
      <c r="Q575" s="86"/>
      <c r="R575" s="86"/>
      <c r="S575" s="86"/>
      <c r="T575" s="87"/>
      <c r="U575" s="40"/>
      <c r="V575" s="40"/>
      <c r="W575" s="40"/>
      <c r="X575" s="40"/>
      <c r="Y575" s="40"/>
      <c r="Z575" s="40"/>
      <c r="AA575" s="40"/>
      <c r="AB575" s="40"/>
      <c r="AC575" s="40"/>
      <c r="AD575" s="40"/>
      <c r="AE575" s="40"/>
      <c r="AT575" s="19" t="s">
        <v>143</v>
      </c>
      <c r="AU575" s="19" t="s">
        <v>85</v>
      </c>
    </row>
    <row r="576" s="15" customFormat="1">
      <c r="A576" s="15"/>
      <c r="B576" s="247"/>
      <c r="C576" s="248"/>
      <c r="D576" s="226" t="s">
        <v>145</v>
      </c>
      <c r="E576" s="249" t="s">
        <v>19</v>
      </c>
      <c r="F576" s="250" t="s">
        <v>780</v>
      </c>
      <c r="G576" s="248"/>
      <c r="H576" s="249" t="s">
        <v>19</v>
      </c>
      <c r="I576" s="251"/>
      <c r="J576" s="248"/>
      <c r="K576" s="248"/>
      <c r="L576" s="252"/>
      <c r="M576" s="253"/>
      <c r="N576" s="254"/>
      <c r="O576" s="254"/>
      <c r="P576" s="254"/>
      <c r="Q576" s="254"/>
      <c r="R576" s="254"/>
      <c r="S576" s="254"/>
      <c r="T576" s="255"/>
      <c r="U576" s="15"/>
      <c r="V576" s="15"/>
      <c r="W576" s="15"/>
      <c r="X576" s="15"/>
      <c r="Y576" s="15"/>
      <c r="Z576" s="15"/>
      <c r="AA576" s="15"/>
      <c r="AB576" s="15"/>
      <c r="AC576" s="15"/>
      <c r="AD576" s="15"/>
      <c r="AE576" s="15"/>
      <c r="AT576" s="256" t="s">
        <v>145</v>
      </c>
      <c r="AU576" s="256" t="s">
        <v>85</v>
      </c>
      <c r="AV576" s="15" t="s">
        <v>83</v>
      </c>
      <c r="AW576" s="15" t="s">
        <v>37</v>
      </c>
      <c r="AX576" s="15" t="s">
        <v>75</v>
      </c>
      <c r="AY576" s="256" t="s">
        <v>134</v>
      </c>
    </row>
    <row r="577" s="13" customFormat="1">
      <c r="A577" s="13"/>
      <c r="B577" s="224"/>
      <c r="C577" s="225"/>
      <c r="D577" s="226" t="s">
        <v>145</v>
      </c>
      <c r="E577" s="227" t="s">
        <v>19</v>
      </c>
      <c r="F577" s="228" t="s">
        <v>781</v>
      </c>
      <c r="G577" s="225"/>
      <c r="H577" s="229">
        <v>15.675000000000001</v>
      </c>
      <c r="I577" s="230"/>
      <c r="J577" s="225"/>
      <c r="K577" s="225"/>
      <c r="L577" s="231"/>
      <c r="M577" s="232"/>
      <c r="N577" s="233"/>
      <c r="O577" s="233"/>
      <c r="P577" s="233"/>
      <c r="Q577" s="233"/>
      <c r="R577" s="233"/>
      <c r="S577" s="233"/>
      <c r="T577" s="234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35" t="s">
        <v>145</v>
      </c>
      <c r="AU577" s="235" t="s">
        <v>85</v>
      </c>
      <c r="AV577" s="13" t="s">
        <v>85</v>
      </c>
      <c r="AW577" s="13" t="s">
        <v>37</v>
      </c>
      <c r="AX577" s="13" t="s">
        <v>75</v>
      </c>
      <c r="AY577" s="235" t="s">
        <v>134</v>
      </c>
    </row>
    <row r="578" s="13" customFormat="1">
      <c r="A578" s="13"/>
      <c r="B578" s="224"/>
      <c r="C578" s="225"/>
      <c r="D578" s="226" t="s">
        <v>145</v>
      </c>
      <c r="E578" s="227" t="s">
        <v>19</v>
      </c>
      <c r="F578" s="228" t="s">
        <v>782</v>
      </c>
      <c r="G578" s="225"/>
      <c r="H578" s="229">
        <v>8.5500000000000007</v>
      </c>
      <c r="I578" s="230"/>
      <c r="J578" s="225"/>
      <c r="K578" s="225"/>
      <c r="L578" s="231"/>
      <c r="M578" s="232"/>
      <c r="N578" s="233"/>
      <c r="O578" s="233"/>
      <c r="P578" s="233"/>
      <c r="Q578" s="233"/>
      <c r="R578" s="233"/>
      <c r="S578" s="233"/>
      <c r="T578" s="234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35" t="s">
        <v>145</v>
      </c>
      <c r="AU578" s="235" t="s">
        <v>85</v>
      </c>
      <c r="AV578" s="13" t="s">
        <v>85</v>
      </c>
      <c r="AW578" s="13" t="s">
        <v>37</v>
      </c>
      <c r="AX578" s="13" t="s">
        <v>75</v>
      </c>
      <c r="AY578" s="235" t="s">
        <v>134</v>
      </c>
    </row>
    <row r="579" s="14" customFormat="1">
      <c r="A579" s="14"/>
      <c r="B579" s="236"/>
      <c r="C579" s="237"/>
      <c r="D579" s="226" t="s">
        <v>145</v>
      </c>
      <c r="E579" s="238" t="s">
        <v>19</v>
      </c>
      <c r="F579" s="239" t="s">
        <v>147</v>
      </c>
      <c r="G579" s="237"/>
      <c r="H579" s="240">
        <v>24.225000000000001</v>
      </c>
      <c r="I579" s="241"/>
      <c r="J579" s="237"/>
      <c r="K579" s="237"/>
      <c r="L579" s="242"/>
      <c r="M579" s="243"/>
      <c r="N579" s="244"/>
      <c r="O579" s="244"/>
      <c r="P579" s="244"/>
      <c r="Q579" s="244"/>
      <c r="R579" s="244"/>
      <c r="S579" s="244"/>
      <c r="T579" s="245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46" t="s">
        <v>145</v>
      </c>
      <c r="AU579" s="246" t="s">
        <v>85</v>
      </c>
      <c r="AV579" s="14" t="s">
        <v>141</v>
      </c>
      <c r="AW579" s="14" t="s">
        <v>37</v>
      </c>
      <c r="AX579" s="14" t="s">
        <v>83</v>
      </c>
      <c r="AY579" s="246" t="s">
        <v>134</v>
      </c>
    </row>
    <row r="580" s="2" customFormat="1" ht="16.5" customHeight="1">
      <c r="A580" s="40"/>
      <c r="B580" s="41"/>
      <c r="C580" s="257" t="s">
        <v>783</v>
      </c>
      <c r="D580" s="257" t="s">
        <v>242</v>
      </c>
      <c r="E580" s="258" t="s">
        <v>784</v>
      </c>
      <c r="F580" s="259" t="s">
        <v>785</v>
      </c>
      <c r="G580" s="260" t="s">
        <v>139</v>
      </c>
      <c r="H580" s="261">
        <v>24.225000000000001</v>
      </c>
      <c r="I580" s="262"/>
      <c r="J580" s="263">
        <f>ROUND(I580*H580,2)</f>
        <v>0</v>
      </c>
      <c r="K580" s="259" t="s">
        <v>140</v>
      </c>
      <c r="L580" s="264"/>
      <c r="M580" s="265" t="s">
        <v>19</v>
      </c>
      <c r="N580" s="266" t="s">
        <v>46</v>
      </c>
      <c r="O580" s="86"/>
      <c r="P580" s="215">
        <f>O580*H580</f>
        <v>0</v>
      </c>
      <c r="Q580" s="215">
        <v>0.0025400000000000002</v>
      </c>
      <c r="R580" s="215">
        <f>Q580*H580</f>
        <v>0.06153150000000001</v>
      </c>
      <c r="S580" s="215">
        <v>0</v>
      </c>
      <c r="T580" s="216">
        <f>S580*H580</f>
        <v>0</v>
      </c>
      <c r="U580" s="40"/>
      <c r="V580" s="40"/>
      <c r="W580" s="40"/>
      <c r="X580" s="40"/>
      <c r="Y580" s="40"/>
      <c r="Z580" s="40"/>
      <c r="AA580" s="40"/>
      <c r="AB580" s="40"/>
      <c r="AC580" s="40"/>
      <c r="AD580" s="40"/>
      <c r="AE580" s="40"/>
      <c r="AR580" s="217" t="s">
        <v>350</v>
      </c>
      <c r="AT580" s="217" t="s">
        <v>242</v>
      </c>
      <c r="AU580" s="217" t="s">
        <v>85</v>
      </c>
      <c r="AY580" s="19" t="s">
        <v>134</v>
      </c>
      <c r="BE580" s="218">
        <f>IF(N580="základní",J580,0)</f>
        <v>0</v>
      </c>
      <c r="BF580" s="218">
        <f>IF(N580="snížená",J580,0)</f>
        <v>0</v>
      </c>
      <c r="BG580" s="218">
        <f>IF(N580="zákl. přenesená",J580,0)</f>
        <v>0</v>
      </c>
      <c r="BH580" s="218">
        <f>IF(N580="sníž. přenesená",J580,0)</f>
        <v>0</v>
      </c>
      <c r="BI580" s="218">
        <f>IF(N580="nulová",J580,0)</f>
        <v>0</v>
      </c>
      <c r="BJ580" s="19" t="s">
        <v>83</v>
      </c>
      <c r="BK580" s="218">
        <f>ROUND(I580*H580,2)</f>
        <v>0</v>
      </c>
      <c r="BL580" s="19" t="s">
        <v>241</v>
      </c>
      <c r="BM580" s="217" t="s">
        <v>786</v>
      </c>
    </row>
    <row r="581" s="2" customFormat="1">
      <c r="A581" s="40"/>
      <c r="B581" s="41"/>
      <c r="C581" s="42"/>
      <c r="D581" s="219" t="s">
        <v>143</v>
      </c>
      <c r="E581" s="42"/>
      <c r="F581" s="220" t="s">
        <v>787</v>
      </c>
      <c r="G581" s="42"/>
      <c r="H581" s="42"/>
      <c r="I581" s="221"/>
      <c r="J581" s="42"/>
      <c r="K581" s="42"/>
      <c r="L581" s="46"/>
      <c r="M581" s="222"/>
      <c r="N581" s="223"/>
      <c r="O581" s="86"/>
      <c r="P581" s="86"/>
      <c r="Q581" s="86"/>
      <c r="R581" s="86"/>
      <c r="S581" s="86"/>
      <c r="T581" s="87"/>
      <c r="U581" s="40"/>
      <c r="V581" s="40"/>
      <c r="W581" s="40"/>
      <c r="X581" s="40"/>
      <c r="Y581" s="40"/>
      <c r="Z581" s="40"/>
      <c r="AA581" s="40"/>
      <c r="AB581" s="40"/>
      <c r="AC581" s="40"/>
      <c r="AD581" s="40"/>
      <c r="AE581" s="40"/>
      <c r="AT581" s="19" t="s">
        <v>143</v>
      </c>
      <c r="AU581" s="19" t="s">
        <v>85</v>
      </c>
    </row>
    <row r="582" s="2" customFormat="1" ht="24.15" customHeight="1">
      <c r="A582" s="40"/>
      <c r="B582" s="41"/>
      <c r="C582" s="206" t="s">
        <v>788</v>
      </c>
      <c r="D582" s="206" t="s">
        <v>136</v>
      </c>
      <c r="E582" s="207" t="s">
        <v>789</v>
      </c>
      <c r="F582" s="208" t="s">
        <v>790</v>
      </c>
      <c r="G582" s="209" t="s">
        <v>245</v>
      </c>
      <c r="H582" s="210">
        <v>0.45400000000000001</v>
      </c>
      <c r="I582" s="211"/>
      <c r="J582" s="212">
        <f>ROUND(I582*H582,2)</f>
        <v>0</v>
      </c>
      <c r="K582" s="208" t="s">
        <v>140</v>
      </c>
      <c r="L582" s="46"/>
      <c r="M582" s="213" t="s">
        <v>19</v>
      </c>
      <c r="N582" s="214" t="s">
        <v>46</v>
      </c>
      <c r="O582" s="86"/>
      <c r="P582" s="215">
        <f>O582*H582</f>
        <v>0</v>
      </c>
      <c r="Q582" s="215">
        <v>0</v>
      </c>
      <c r="R582" s="215">
        <f>Q582*H582</f>
        <v>0</v>
      </c>
      <c r="S582" s="215">
        <v>0</v>
      </c>
      <c r="T582" s="216">
        <f>S582*H582</f>
        <v>0</v>
      </c>
      <c r="U582" s="40"/>
      <c r="V582" s="40"/>
      <c r="W582" s="40"/>
      <c r="X582" s="40"/>
      <c r="Y582" s="40"/>
      <c r="Z582" s="40"/>
      <c r="AA582" s="40"/>
      <c r="AB582" s="40"/>
      <c r="AC582" s="40"/>
      <c r="AD582" s="40"/>
      <c r="AE582" s="40"/>
      <c r="AR582" s="217" t="s">
        <v>241</v>
      </c>
      <c r="AT582" s="217" t="s">
        <v>136</v>
      </c>
      <c r="AU582" s="217" t="s">
        <v>85</v>
      </c>
      <c r="AY582" s="19" t="s">
        <v>134</v>
      </c>
      <c r="BE582" s="218">
        <f>IF(N582="základní",J582,0)</f>
        <v>0</v>
      </c>
      <c r="BF582" s="218">
        <f>IF(N582="snížená",J582,0)</f>
        <v>0</v>
      </c>
      <c r="BG582" s="218">
        <f>IF(N582="zákl. přenesená",J582,0)</f>
        <v>0</v>
      </c>
      <c r="BH582" s="218">
        <f>IF(N582="sníž. přenesená",J582,0)</f>
        <v>0</v>
      </c>
      <c r="BI582" s="218">
        <f>IF(N582="nulová",J582,0)</f>
        <v>0</v>
      </c>
      <c r="BJ582" s="19" t="s">
        <v>83</v>
      </c>
      <c r="BK582" s="218">
        <f>ROUND(I582*H582,2)</f>
        <v>0</v>
      </c>
      <c r="BL582" s="19" t="s">
        <v>241</v>
      </c>
      <c r="BM582" s="217" t="s">
        <v>791</v>
      </c>
    </row>
    <row r="583" s="2" customFormat="1">
      <c r="A583" s="40"/>
      <c r="B583" s="41"/>
      <c r="C583" s="42"/>
      <c r="D583" s="219" t="s">
        <v>143</v>
      </c>
      <c r="E583" s="42"/>
      <c r="F583" s="220" t="s">
        <v>792</v>
      </c>
      <c r="G583" s="42"/>
      <c r="H583" s="42"/>
      <c r="I583" s="221"/>
      <c r="J583" s="42"/>
      <c r="K583" s="42"/>
      <c r="L583" s="46"/>
      <c r="M583" s="279"/>
      <c r="N583" s="280"/>
      <c r="O583" s="281"/>
      <c r="P583" s="281"/>
      <c r="Q583" s="281"/>
      <c r="R583" s="281"/>
      <c r="S583" s="281"/>
      <c r="T583" s="282"/>
      <c r="U583" s="40"/>
      <c r="V583" s="40"/>
      <c r="W583" s="40"/>
      <c r="X583" s="40"/>
      <c r="Y583" s="40"/>
      <c r="Z583" s="40"/>
      <c r="AA583" s="40"/>
      <c r="AB583" s="40"/>
      <c r="AC583" s="40"/>
      <c r="AD583" s="40"/>
      <c r="AE583" s="40"/>
      <c r="AT583" s="19" t="s">
        <v>143</v>
      </c>
      <c r="AU583" s="19" t="s">
        <v>85</v>
      </c>
    </row>
    <row r="584" s="2" customFormat="1" ht="6.96" customHeight="1">
      <c r="A584" s="40"/>
      <c r="B584" s="61"/>
      <c r="C584" s="62"/>
      <c r="D584" s="62"/>
      <c r="E584" s="62"/>
      <c r="F584" s="62"/>
      <c r="G584" s="62"/>
      <c r="H584" s="62"/>
      <c r="I584" s="62"/>
      <c r="J584" s="62"/>
      <c r="K584" s="62"/>
      <c r="L584" s="46"/>
      <c r="M584" s="40"/>
      <c r="O584" s="40"/>
      <c r="P584" s="40"/>
      <c r="Q584" s="40"/>
      <c r="R584" s="40"/>
      <c r="S584" s="40"/>
      <c r="T584" s="40"/>
      <c r="U584" s="40"/>
      <c r="V584" s="40"/>
      <c r="W584" s="40"/>
      <c r="X584" s="40"/>
      <c r="Y584" s="40"/>
      <c r="Z584" s="40"/>
      <c r="AA584" s="40"/>
      <c r="AB584" s="40"/>
      <c r="AC584" s="40"/>
      <c r="AD584" s="40"/>
      <c r="AE584" s="40"/>
    </row>
  </sheetData>
  <sheetProtection sheet="1" autoFilter="0" formatColumns="0" formatRows="0" objects="1" scenarios="1" spinCount="100000" saltValue="g0WBifDZcHNncPStiIIfV6U4/MKe4E/STdNAOS7lnIeXly8Yd4my+ZAf63pTE8crJA6ztauyDXbSkcsE8EF3vg==" hashValue="O2J0nK7gvuzuZcrfF9YhvuEms8Qvae8gVu/tij+ypaelLAGRAgTYfLebEr7nS640j1FLnHRm3lv3QHUdl2Ga5g==" algorithmName="SHA-512" password="CC35"/>
  <autoFilter ref="C89:K583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94" r:id="rId1" display="https://podminky.urs.cz/item/CS_URS_2021_02/111211201"/>
    <hyperlink ref="F101" r:id="rId2" display="https://podminky.urs.cz/item/CS_URS_2021_02/113107223"/>
    <hyperlink ref="F108" r:id="rId3" display="https://podminky.urs.cz/item/CS_URS_2021_02/113154264"/>
    <hyperlink ref="F117" r:id="rId4" display="https://podminky.urs.cz/item/CS_URS_2021_02/115001106"/>
    <hyperlink ref="F121" r:id="rId5" display="https://podminky.urs.cz/item/CS_URS_2021_02/115101202"/>
    <hyperlink ref="F125" r:id="rId6" display="https://podminky.urs.cz/item/CS_URS_2021_02/115101302"/>
    <hyperlink ref="F127" r:id="rId7" display="https://podminky.urs.cz/item/CS_URS_2021_02/119001406"/>
    <hyperlink ref="F131" r:id="rId8" display="https://podminky.urs.cz/item/CS_URS_2021_02/119001421"/>
    <hyperlink ref="F136" r:id="rId9" display="https://podminky.urs.cz/item/CS_URS_2021_02/121151103"/>
    <hyperlink ref="F144" r:id="rId10" display="https://podminky.urs.cz/item/CS_URS_2021_02/124353101"/>
    <hyperlink ref="F149" r:id="rId11" display="https://podminky.urs.cz/item/CS_URS_2021_02/124353119"/>
    <hyperlink ref="F151" r:id="rId12" display="https://podminky.urs.cz/item/CS_URS_2021_02/129001101"/>
    <hyperlink ref="F159" r:id="rId13" display="https://podminky.urs.cz/item/CS_URS_2021_02/153112122"/>
    <hyperlink ref="F163" r:id="rId14" display="https://podminky.urs.cz/item/CS_URS_2021_02/153113112"/>
    <hyperlink ref="F167" r:id="rId15" display="https://podminky.urs.cz/item/CS_URS_2021_02/15920R001"/>
    <hyperlink ref="F172" r:id="rId16" display="https://podminky.urs.cz/item/CS_URS_2021_02/162751117"/>
    <hyperlink ref="F176" r:id="rId17" display="https://podminky.urs.cz/item/CS_URS_2021_02/162751119"/>
    <hyperlink ref="F180" r:id="rId18" display="https://podminky.urs.cz/item/CS_URS_2021_02/171103101"/>
    <hyperlink ref="F184" r:id="rId19" display="https://podminky.urs.cz/item/CS_URS_2021_02/58125110"/>
    <hyperlink ref="F187" r:id="rId20" display="https://podminky.urs.cz/item/CS_URS_2021_02/171201231"/>
    <hyperlink ref="F190" r:id="rId21" display="https://podminky.urs.cz/item/CS_URS_2021_02/174151101"/>
    <hyperlink ref="F198" r:id="rId22" display="https://podminky.urs.cz/item/CS_URS_2021_02/58344171"/>
    <hyperlink ref="F201" r:id="rId23" display="https://podminky.urs.cz/item/CS_URS_2021_02/181202305"/>
    <hyperlink ref="F209" r:id="rId24" display="https://podminky.urs.cz/item/CS_URS_2021_02/181411122"/>
    <hyperlink ref="F217" r:id="rId25" display="https://podminky.urs.cz/item/CS_URS_2021_02/005724740"/>
    <hyperlink ref="F221" r:id="rId26" display="https://podminky.urs.cz/item/CS_URS_2021_02/182351023"/>
    <hyperlink ref="F231" r:id="rId27" display="https://podminky.urs.cz/item/CS_URS_2021_02/211971110"/>
    <hyperlink ref="F244" r:id="rId28" display="https://podminky.urs.cz/item/CS_URS_2021_02/69311089"/>
    <hyperlink ref="F246" r:id="rId29" display="https://podminky.urs.cz/item/CS_URS_2021_02/212795111"/>
    <hyperlink ref="F251" r:id="rId30" display="https://podminky.urs.cz/item/CS_URS_2021_02/274321118"/>
    <hyperlink ref="F256" r:id="rId31" display="https://podminky.urs.cz/item/CS_URS_2021_02/274354111"/>
    <hyperlink ref="F262" r:id="rId32" display="https://podminky.urs.cz/item/CS_URS_2021_02/274354211"/>
    <hyperlink ref="F264" r:id="rId33" display="https://podminky.urs.cz/item/CS_URS_2021_02/274361116"/>
    <hyperlink ref="F269" r:id="rId34" display="https://podminky.urs.cz/item/CS_URS_2021_02/317321118"/>
    <hyperlink ref="F273" r:id="rId35" display="https://podminky.urs.cz/item/CS_URS_2021_02/317353121"/>
    <hyperlink ref="F279" r:id="rId36" display="https://podminky.urs.cz/item/CS_URS_2021_02/317353221"/>
    <hyperlink ref="F281" r:id="rId37" display="https://podminky.urs.cz/item/CS_URS_2021_02/317361116"/>
    <hyperlink ref="F285" r:id="rId38" display="https://podminky.urs.cz/item/CS_URS_2021_02/334323118"/>
    <hyperlink ref="F290" r:id="rId39" display="https://podminky.urs.cz/item/CS_URS_2021_02/334323218"/>
    <hyperlink ref="F293" r:id="rId40" display="https://podminky.urs.cz/item/CS_URS_2021_02/334351112"/>
    <hyperlink ref="F300" r:id="rId41" display="https://podminky.urs.cz/item/CS_URS_2021_02/334351211"/>
    <hyperlink ref="F302" r:id="rId42" display="https://podminky.urs.cz/item/CS_URS_2021_02/334352111"/>
    <hyperlink ref="F307" r:id="rId43" display="https://podminky.urs.cz/item/CS_URS_2021_02/334352211"/>
    <hyperlink ref="F309" r:id="rId44" display="https://podminky.urs.cz/item/CS_URS_2021_02/334361216"/>
    <hyperlink ref="F314" r:id="rId45" display="https://podminky.urs.cz/item/CS_URS_2021_02/334361226"/>
    <hyperlink ref="F319" r:id="rId46" display="https://podminky.urs.cz/item/CS_URS_2021_02/388995212"/>
    <hyperlink ref="F324" r:id="rId47" display="https://podminky.urs.cz/item/CS_URS_2021_02/273361412"/>
    <hyperlink ref="F329" r:id="rId48" display="https://podminky.urs.cz/item/CS_URS_2021_02/421321128"/>
    <hyperlink ref="F334" r:id="rId49" display="https://podminky.urs.cz/item/CS_URS_2021_02/421351131"/>
    <hyperlink ref="F337" r:id="rId50" display="https://podminky.urs.cz/item/CS_URS_2021_02/421351231"/>
    <hyperlink ref="F340" r:id="rId51" display="https://podminky.urs.cz/item/CS_URS_2021_02/421361226"/>
    <hyperlink ref="F344" r:id="rId52" display="https://podminky.urs.cz/item/CS_URS_2021_02/421955112"/>
    <hyperlink ref="F348" r:id="rId53" display="https://podminky.urs.cz/item/CS_URS_2021_02/421955212"/>
    <hyperlink ref="F350" r:id="rId54" display="https://podminky.urs.cz/item/CS_URS_2021_02/451315124"/>
    <hyperlink ref="F354" r:id="rId55" display="https://podminky.urs.cz/item/CS_URS_2021_02/451475121"/>
    <hyperlink ref="F359" r:id="rId56" display="https://podminky.urs.cz/item/CS_URS_2021_02/451475122"/>
    <hyperlink ref="F362" r:id="rId57" display="https://podminky.urs.cz/item/CS_URS_2021_02/451573111"/>
    <hyperlink ref="F371" r:id="rId58" display="https://podminky.urs.cz/item/CS_URS_2021_02/451577777"/>
    <hyperlink ref="F380" r:id="rId59" display="https://podminky.urs.cz/item/CS_URS_2021_02/457311114"/>
    <hyperlink ref="F385" r:id="rId60" display="https://podminky.urs.cz/item/CS_URS_2021_02/465327212"/>
    <hyperlink ref="F393" r:id="rId61" display="https://podminky.urs.cz/item/CS_URS_2021_02/58380750"/>
    <hyperlink ref="F397" r:id="rId62" display="https://podminky.urs.cz/item/CS_URS_2021_02/564851111"/>
    <hyperlink ref="F404" r:id="rId63" display="https://podminky.urs.cz/item/CS_URS_2021_02/565125121"/>
    <hyperlink ref="F412" r:id="rId64" display="https://podminky.urs.cz/item/CS_URS_2021_02/569831111"/>
    <hyperlink ref="F417" r:id="rId65" display="https://podminky.urs.cz/item/CS_URS_2021_02/573111112"/>
    <hyperlink ref="F424" r:id="rId66" display="https://podminky.urs.cz/item/CS_URS_2021_02/573231106"/>
    <hyperlink ref="F433" r:id="rId67" display="https://podminky.urs.cz/item/CS_URS_2021_02/577144121"/>
    <hyperlink ref="F443" r:id="rId68" display="https://podminky.urs.cz/item/CS_URS_2021_02/578143213"/>
    <hyperlink ref="F449" r:id="rId69" display="https://podminky.urs.cz/item/CS_URS_2021_02/113156201"/>
    <hyperlink ref="F454" r:id="rId70" display="https://podminky.urs.cz/item/CS_URS_2021_02/911121211"/>
    <hyperlink ref="F457" r:id="rId71" display="https://podminky.urs.cz/item/CS_URS_2021_02/911121311"/>
    <hyperlink ref="F460" r:id="rId72" display="https://podminky.urs.cz/item/CS_URS_2021_02/919735113"/>
    <hyperlink ref="F465" r:id="rId73" display="https://podminky.urs.cz/item/CS_URS_2021_02/931992121"/>
    <hyperlink ref="F470" r:id="rId74" display="https://podminky.urs.cz/item/CS_URS_2021_02/931994142"/>
    <hyperlink ref="F475" r:id="rId75" display="https://podminky.urs.cz/item/CS_URS_2021_02/936942211"/>
    <hyperlink ref="F480" r:id="rId76" display="https://podminky.urs.cz/item/CS_URS_2021_02/962041211"/>
    <hyperlink ref="F487" r:id="rId77" display="https://podminky.urs.cz/item/CS_URS_2021_02/963041211"/>
    <hyperlink ref="F492" r:id="rId78" display="https://podminky.urs.cz/item/CS_URS_2021_02/963051111"/>
    <hyperlink ref="F497" r:id="rId79" display="https://podminky.urs.cz/item/CS_URS_2021_02/966075141"/>
    <hyperlink ref="F500" r:id="rId80" display="https://podminky.urs.cz/item/CS_URS_2021_02/985131111"/>
    <hyperlink ref="F506" r:id="rId81" display="https://podminky.urs.cz/item/CS_URS_2021_02/997013861"/>
    <hyperlink ref="F510" r:id="rId82" display="https://podminky.urs.cz/item/CS_URS_2021_02/997013862"/>
    <hyperlink ref="F513" r:id="rId83" display="https://podminky.urs.cz/item/CS_URS_2021_02/997013873"/>
    <hyperlink ref="F517" r:id="rId84" display="https://podminky.urs.cz/item/CS_URS_2021_02/997211511"/>
    <hyperlink ref="F519" r:id="rId85" display="https://podminky.urs.cz/item/CS_URS_2021_02/997211519"/>
    <hyperlink ref="F523" r:id="rId86" display="https://podminky.urs.cz/item/CS_URS_2021_02/997211611"/>
    <hyperlink ref="F525" r:id="rId87" display="https://podminky.urs.cz/item/CS_URS_2021_02/997221875"/>
    <hyperlink ref="F528" r:id="rId88" display="https://podminky.urs.cz/item/CS_URS_2021_02/998212111"/>
    <hyperlink ref="F532" r:id="rId89" display="https://podminky.urs.cz/item/CS_URS_2021_02/711112001"/>
    <hyperlink ref="F543" r:id="rId90" display="https://podminky.urs.cz/item/CS_URS_2021_02/111631500"/>
    <hyperlink ref="F548" r:id="rId91" display="https://podminky.urs.cz/item/CS_URS_2021_02/711112011"/>
    <hyperlink ref="F558" r:id="rId92" display="https://podminky.urs.cz/item/CS_URS_2021_02/11163152"/>
    <hyperlink ref="F563" r:id="rId93" display="https://podminky.urs.cz/item/CS_URS_2021_02/711341564"/>
    <hyperlink ref="F567" r:id="rId94" display="https://podminky.urs.cz/item/CS_URS_2021_02/62855002"/>
    <hyperlink ref="F575" r:id="rId95" display="https://podminky.urs.cz/item/CS_URS_2021_02/711672051"/>
    <hyperlink ref="F581" r:id="rId96" display="https://podminky.urs.cz/item/CS_URS_2021_02/28322005"/>
    <hyperlink ref="F583" r:id="rId97" display="https://podminky.urs.cz/item/CS_URS_2021_02/998711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98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88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85</v>
      </c>
    </row>
    <row r="4" s="1" customFormat="1" ht="24.96" customHeight="1">
      <c r="B4" s="22"/>
      <c r="D4" s="132" t="s">
        <v>101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Revitalizace Švarcavy - 1.část - Mosty a lávky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102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793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15. 6. 2022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tr">
        <f>IF('Rekapitulace stavby'!AN10="","",'Rekapitulace stavby'!AN10)</f>
        <v>00274101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tr">
        <f>IF('Rekapitulace stavby'!E11="","",'Rekapitulace stavby'!E11)</f>
        <v>Město Přelouč</v>
      </c>
      <c r="F15" s="40"/>
      <c r="G15" s="40"/>
      <c r="H15" s="40"/>
      <c r="I15" s="134" t="s">
        <v>29</v>
      </c>
      <c r="J15" s="138" t="str">
        <f>IF('Rekapitulace stavby'!AN11="","",'Rekapitulace stavby'!AN11)</f>
        <v>CZ00274101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31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33</v>
      </c>
      <c r="E20" s="40"/>
      <c r="F20" s="40"/>
      <c r="G20" s="40"/>
      <c r="H20" s="40"/>
      <c r="I20" s="134" t="s">
        <v>26</v>
      </c>
      <c r="J20" s="138" t="s">
        <v>34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35</v>
      </c>
      <c r="F21" s="40"/>
      <c r="G21" s="40"/>
      <c r="H21" s="40"/>
      <c r="I21" s="134" t="s">
        <v>29</v>
      </c>
      <c r="J21" s="138" t="s">
        <v>36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38</v>
      </c>
      <c r="E23" s="40"/>
      <c r="F23" s="40"/>
      <c r="G23" s="40"/>
      <c r="H23" s="40"/>
      <c r="I23" s="134" t="s">
        <v>26</v>
      </c>
      <c r="J23" s="138" t="s">
        <v>34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35</v>
      </c>
      <c r="F24" s="40"/>
      <c r="G24" s="40"/>
      <c r="H24" s="40"/>
      <c r="I24" s="134" t="s">
        <v>29</v>
      </c>
      <c r="J24" s="138" t="s">
        <v>36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39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41</v>
      </c>
      <c r="E30" s="40"/>
      <c r="F30" s="40"/>
      <c r="G30" s="40"/>
      <c r="H30" s="40"/>
      <c r="I30" s="40"/>
      <c r="J30" s="146">
        <f>ROUND(J90,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43</v>
      </c>
      <c r="G32" s="40"/>
      <c r="H32" s="40"/>
      <c r="I32" s="147" t="s">
        <v>42</v>
      </c>
      <c r="J32" s="147" t="s">
        <v>44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45</v>
      </c>
      <c r="E33" s="134" t="s">
        <v>46</v>
      </c>
      <c r="F33" s="149">
        <f>ROUND((SUM(BE90:BE445)),  2)</f>
        <v>0</v>
      </c>
      <c r="G33" s="40"/>
      <c r="H33" s="40"/>
      <c r="I33" s="150">
        <v>0.20999999999999999</v>
      </c>
      <c r="J33" s="149">
        <f>ROUND(((SUM(BE90:BE445))*I33),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47</v>
      </c>
      <c r="F34" s="149">
        <f>ROUND((SUM(BF90:BF445)),  2)</f>
        <v>0</v>
      </c>
      <c r="G34" s="40"/>
      <c r="H34" s="40"/>
      <c r="I34" s="150">
        <v>0.14999999999999999</v>
      </c>
      <c r="J34" s="149">
        <f>ROUND(((SUM(BF90:BF445))*I34),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48</v>
      </c>
      <c r="F35" s="149">
        <f>ROUND((SUM(BG90:BG445)),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49</v>
      </c>
      <c r="F36" s="149">
        <f>ROUND((SUM(BH90:BH445)),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50</v>
      </c>
      <c r="F37" s="149">
        <f>ROUND((SUM(BI90:BI445)),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51</v>
      </c>
      <c r="E39" s="153"/>
      <c r="F39" s="153"/>
      <c r="G39" s="154" t="s">
        <v>52</v>
      </c>
      <c r="H39" s="155" t="s">
        <v>53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104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Revitalizace Švarcavy - 1.část - Mosty a lávky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102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02.2 - Rekonstrukce mostku, ř. km 0.668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Přelouč</v>
      </c>
      <c r="G52" s="42"/>
      <c r="H52" s="42"/>
      <c r="I52" s="34" t="s">
        <v>23</v>
      </c>
      <c r="J52" s="74" t="str">
        <f>IF(J12="","",J12)</f>
        <v>15. 6. 2022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>Město Přelouč</v>
      </c>
      <c r="G54" s="42"/>
      <c r="H54" s="42"/>
      <c r="I54" s="34" t="s">
        <v>33</v>
      </c>
      <c r="J54" s="38" t="str">
        <f>E21</f>
        <v>Vodohospodářský rozvoj a výstavba a.s.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34" t="s">
        <v>38</v>
      </c>
      <c r="J55" s="38" t="str">
        <f>E24</f>
        <v>Vodohospodářský rozvoj a výstavba a.s.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105</v>
      </c>
      <c r="D57" s="164"/>
      <c r="E57" s="164"/>
      <c r="F57" s="164"/>
      <c r="G57" s="164"/>
      <c r="H57" s="164"/>
      <c r="I57" s="164"/>
      <c r="J57" s="165" t="s">
        <v>106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73</v>
      </c>
      <c r="D59" s="42"/>
      <c r="E59" s="42"/>
      <c r="F59" s="42"/>
      <c r="G59" s="42"/>
      <c r="H59" s="42"/>
      <c r="I59" s="42"/>
      <c r="J59" s="104">
        <f>J90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107</v>
      </c>
    </row>
    <row r="60" s="9" customFormat="1" ht="24.96" customHeight="1">
      <c r="A60" s="9"/>
      <c r="B60" s="167"/>
      <c r="C60" s="168"/>
      <c r="D60" s="169" t="s">
        <v>108</v>
      </c>
      <c r="E60" s="170"/>
      <c r="F60" s="170"/>
      <c r="G60" s="170"/>
      <c r="H60" s="170"/>
      <c r="I60" s="170"/>
      <c r="J60" s="171">
        <f>J91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109</v>
      </c>
      <c r="E61" s="176"/>
      <c r="F61" s="176"/>
      <c r="G61" s="176"/>
      <c r="H61" s="176"/>
      <c r="I61" s="176"/>
      <c r="J61" s="177">
        <f>J92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110</v>
      </c>
      <c r="E62" s="176"/>
      <c r="F62" s="176"/>
      <c r="G62" s="176"/>
      <c r="H62" s="176"/>
      <c r="I62" s="176"/>
      <c r="J62" s="177">
        <f>J185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111</v>
      </c>
      <c r="E63" s="176"/>
      <c r="F63" s="176"/>
      <c r="G63" s="176"/>
      <c r="H63" s="176"/>
      <c r="I63" s="176"/>
      <c r="J63" s="177">
        <f>J221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112</v>
      </c>
      <c r="E64" s="176"/>
      <c r="F64" s="176"/>
      <c r="G64" s="176"/>
      <c r="H64" s="176"/>
      <c r="I64" s="176"/>
      <c r="J64" s="177">
        <f>J257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113</v>
      </c>
      <c r="E65" s="176"/>
      <c r="F65" s="176"/>
      <c r="G65" s="176"/>
      <c r="H65" s="176"/>
      <c r="I65" s="176"/>
      <c r="J65" s="177">
        <f>J304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114</v>
      </c>
      <c r="E66" s="176"/>
      <c r="F66" s="176"/>
      <c r="G66" s="176"/>
      <c r="H66" s="176"/>
      <c r="I66" s="176"/>
      <c r="J66" s="177">
        <f>J334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115</v>
      </c>
      <c r="E67" s="176"/>
      <c r="F67" s="176"/>
      <c r="G67" s="176"/>
      <c r="H67" s="176"/>
      <c r="I67" s="176"/>
      <c r="J67" s="177">
        <f>J370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116</v>
      </c>
      <c r="E68" s="176"/>
      <c r="F68" s="176"/>
      <c r="G68" s="176"/>
      <c r="H68" s="176"/>
      <c r="I68" s="176"/>
      <c r="J68" s="177">
        <f>J396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67"/>
      <c r="C69" s="168"/>
      <c r="D69" s="169" t="s">
        <v>117</v>
      </c>
      <c r="E69" s="170"/>
      <c r="F69" s="170"/>
      <c r="G69" s="170"/>
      <c r="H69" s="170"/>
      <c r="I69" s="170"/>
      <c r="J69" s="171">
        <f>J399</f>
        <v>0</v>
      </c>
      <c r="K69" s="168"/>
      <c r="L69" s="172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73"/>
      <c r="C70" s="174"/>
      <c r="D70" s="175" t="s">
        <v>118</v>
      </c>
      <c r="E70" s="176"/>
      <c r="F70" s="176"/>
      <c r="G70" s="176"/>
      <c r="H70" s="176"/>
      <c r="I70" s="176"/>
      <c r="J70" s="177">
        <f>J400</f>
        <v>0</v>
      </c>
      <c r="K70" s="174"/>
      <c r="L70" s="17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6" s="2" customFormat="1" ht="6.96" customHeight="1">
      <c r="A76" s="40"/>
      <c r="B76" s="63"/>
      <c r="C76" s="64"/>
      <c r="D76" s="64"/>
      <c r="E76" s="64"/>
      <c r="F76" s="64"/>
      <c r="G76" s="64"/>
      <c r="H76" s="64"/>
      <c r="I76" s="64"/>
      <c r="J76" s="64"/>
      <c r="K76" s="64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24.96" customHeight="1">
      <c r="A77" s="40"/>
      <c r="B77" s="41"/>
      <c r="C77" s="25" t="s">
        <v>119</v>
      </c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16</v>
      </c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162" t="str">
        <f>E7</f>
        <v>Revitalizace Švarcavy - 1.část - Mosty a lávky</v>
      </c>
      <c r="F80" s="34"/>
      <c r="G80" s="34"/>
      <c r="H80" s="34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102</v>
      </c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6.5" customHeight="1">
      <c r="A82" s="40"/>
      <c r="B82" s="41"/>
      <c r="C82" s="42"/>
      <c r="D82" s="42"/>
      <c r="E82" s="71" t="str">
        <f>E9</f>
        <v>SO 02.2 - Rekonstrukce mostku, ř. km 0.668</v>
      </c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21</v>
      </c>
      <c r="D84" s="42"/>
      <c r="E84" s="42"/>
      <c r="F84" s="29" t="str">
        <f>F12</f>
        <v>Přelouč</v>
      </c>
      <c r="G84" s="42"/>
      <c r="H84" s="42"/>
      <c r="I84" s="34" t="s">
        <v>23</v>
      </c>
      <c r="J84" s="74" t="str">
        <f>IF(J12="","",J12)</f>
        <v>15. 6. 2022</v>
      </c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25.65" customHeight="1">
      <c r="A86" s="40"/>
      <c r="B86" s="41"/>
      <c r="C86" s="34" t="s">
        <v>25</v>
      </c>
      <c r="D86" s="42"/>
      <c r="E86" s="42"/>
      <c r="F86" s="29" t="str">
        <f>E15</f>
        <v>Město Přelouč</v>
      </c>
      <c r="G86" s="42"/>
      <c r="H86" s="42"/>
      <c r="I86" s="34" t="s">
        <v>33</v>
      </c>
      <c r="J86" s="38" t="str">
        <f>E21</f>
        <v>Vodohospodářský rozvoj a výstavba a.s.</v>
      </c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25.65" customHeight="1">
      <c r="A87" s="40"/>
      <c r="B87" s="41"/>
      <c r="C87" s="34" t="s">
        <v>31</v>
      </c>
      <c r="D87" s="42"/>
      <c r="E87" s="42"/>
      <c r="F87" s="29" t="str">
        <f>IF(E18="","",E18)</f>
        <v>Vyplň údaj</v>
      </c>
      <c r="G87" s="42"/>
      <c r="H87" s="42"/>
      <c r="I87" s="34" t="s">
        <v>38</v>
      </c>
      <c r="J87" s="38" t="str">
        <f>E24</f>
        <v>Vodohospodářský rozvoj a výstavba a.s.</v>
      </c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0.32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3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11" customFormat="1" ht="29.28" customHeight="1">
      <c r="A89" s="179"/>
      <c r="B89" s="180"/>
      <c r="C89" s="181" t="s">
        <v>120</v>
      </c>
      <c r="D89" s="182" t="s">
        <v>60</v>
      </c>
      <c r="E89" s="182" t="s">
        <v>56</v>
      </c>
      <c r="F89" s="182" t="s">
        <v>57</v>
      </c>
      <c r="G89" s="182" t="s">
        <v>121</v>
      </c>
      <c r="H89" s="182" t="s">
        <v>122</v>
      </c>
      <c r="I89" s="182" t="s">
        <v>123</v>
      </c>
      <c r="J89" s="182" t="s">
        <v>106</v>
      </c>
      <c r="K89" s="183" t="s">
        <v>124</v>
      </c>
      <c r="L89" s="184"/>
      <c r="M89" s="94" t="s">
        <v>19</v>
      </c>
      <c r="N89" s="95" t="s">
        <v>45</v>
      </c>
      <c r="O89" s="95" t="s">
        <v>125</v>
      </c>
      <c r="P89" s="95" t="s">
        <v>126</v>
      </c>
      <c r="Q89" s="95" t="s">
        <v>127</v>
      </c>
      <c r="R89" s="95" t="s">
        <v>128</v>
      </c>
      <c r="S89" s="95" t="s">
        <v>129</v>
      </c>
      <c r="T89" s="96" t="s">
        <v>130</v>
      </c>
      <c r="U89" s="179"/>
      <c r="V89" s="179"/>
      <c r="W89" s="179"/>
      <c r="X89" s="179"/>
      <c r="Y89" s="179"/>
      <c r="Z89" s="179"/>
      <c r="AA89" s="179"/>
      <c r="AB89" s="179"/>
      <c r="AC89" s="179"/>
      <c r="AD89" s="179"/>
      <c r="AE89" s="179"/>
    </row>
    <row r="90" s="2" customFormat="1" ht="22.8" customHeight="1">
      <c r="A90" s="40"/>
      <c r="B90" s="41"/>
      <c r="C90" s="101" t="s">
        <v>131</v>
      </c>
      <c r="D90" s="42"/>
      <c r="E90" s="42"/>
      <c r="F90" s="42"/>
      <c r="G90" s="42"/>
      <c r="H90" s="42"/>
      <c r="I90" s="42"/>
      <c r="J90" s="185">
        <f>BK90</f>
        <v>0</v>
      </c>
      <c r="K90" s="42"/>
      <c r="L90" s="46"/>
      <c r="M90" s="97"/>
      <c r="N90" s="186"/>
      <c r="O90" s="98"/>
      <c r="P90" s="187">
        <f>P91+P399</f>
        <v>0</v>
      </c>
      <c r="Q90" s="98"/>
      <c r="R90" s="187">
        <f>R91+R399</f>
        <v>85.359274872560022</v>
      </c>
      <c r="S90" s="98"/>
      <c r="T90" s="188">
        <f>T91+T399</f>
        <v>24.950039999999998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74</v>
      </c>
      <c r="AU90" s="19" t="s">
        <v>107</v>
      </c>
      <c r="BK90" s="189">
        <f>BK91+BK399</f>
        <v>0</v>
      </c>
    </row>
    <row r="91" s="12" customFormat="1" ht="25.92" customHeight="1">
      <c r="A91" s="12"/>
      <c r="B91" s="190"/>
      <c r="C91" s="191"/>
      <c r="D91" s="192" t="s">
        <v>74</v>
      </c>
      <c r="E91" s="193" t="s">
        <v>132</v>
      </c>
      <c r="F91" s="193" t="s">
        <v>133</v>
      </c>
      <c r="G91" s="191"/>
      <c r="H91" s="191"/>
      <c r="I91" s="194"/>
      <c r="J91" s="195">
        <f>BK91</f>
        <v>0</v>
      </c>
      <c r="K91" s="191"/>
      <c r="L91" s="196"/>
      <c r="M91" s="197"/>
      <c r="N91" s="198"/>
      <c r="O91" s="198"/>
      <c r="P91" s="199">
        <f>P92+P185+P221+P257+P304+P334+P370+P396</f>
        <v>0</v>
      </c>
      <c r="Q91" s="198"/>
      <c r="R91" s="199">
        <f>R92+R185+R221+R257+R304+R334+R370+R396</f>
        <v>85.260133532560019</v>
      </c>
      <c r="S91" s="198"/>
      <c r="T91" s="200">
        <f>T92+T185+T221+T257+T304+T334+T370+T396</f>
        <v>24.950039999999998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1" t="s">
        <v>83</v>
      </c>
      <c r="AT91" s="202" t="s">
        <v>74</v>
      </c>
      <c r="AU91" s="202" t="s">
        <v>75</v>
      </c>
      <c r="AY91" s="201" t="s">
        <v>134</v>
      </c>
      <c r="BK91" s="203">
        <f>BK92+BK185+BK221+BK257+BK304+BK334+BK370+BK396</f>
        <v>0</v>
      </c>
    </row>
    <row r="92" s="12" customFormat="1" ht="22.8" customHeight="1">
      <c r="A92" s="12"/>
      <c r="B92" s="190"/>
      <c r="C92" s="191"/>
      <c r="D92" s="192" t="s">
        <v>74</v>
      </c>
      <c r="E92" s="204" t="s">
        <v>83</v>
      </c>
      <c r="F92" s="204" t="s">
        <v>135</v>
      </c>
      <c r="G92" s="191"/>
      <c r="H92" s="191"/>
      <c r="I92" s="194"/>
      <c r="J92" s="205">
        <f>BK92</f>
        <v>0</v>
      </c>
      <c r="K92" s="191"/>
      <c r="L92" s="196"/>
      <c r="M92" s="197"/>
      <c r="N92" s="198"/>
      <c r="O92" s="198"/>
      <c r="P92" s="199">
        <f>SUM(P93:P184)</f>
        <v>0</v>
      </c>
      <c r="Q92" s="198"/>
      <c r="R92" s="199">
        <f>SUM(R93:R184)</f>
        <v>56.898553884000002</v>
      </c>
      <c r="S92" s="198"/>
      <c r="T92" s="200">
        <f>SUM(T93:T184)</f>
        <v>6.3939199999999987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1" t="s">
        <v>83</v>
      </c>
      <c r="AT92" s="202" t="s">
        <v>74</v>
      </c>
      <c r="AU92" s="202" t="s">
        <v>83</v>
      </c>
      <c r="AY92" s="201" t="s">
        <v>134</v>
      </c>
      <c r="BK92" s="203">
        <f>SUM(BK93:BK184)</f>
        <v>0</v>
      </c>
    </row>
    <row r="93" s="2" customFormat="1" ht="24.15" customHeight="1">
      <c r="A93" s="40"/>
      <c r="B93" s="41"/>
      <c r="C93" s="206" t="s">
        <v>83</v>
      </c>
      <c r="D93" s="206" t="s">
        <v>136</v>
      </c>
      <c r="E93" s="207" t="s">
        <v>137</v>
      </c>
      <c r="F93" s="208" t="s">
        <v>138</v>
      </c>
      <c r="G93" s="209" t="s">
        <v>139</v>
      </c>
      <c r="H93" s="210">
        <v>37.799999999999997</v>
      </c>
      <c r="I93" s="211"/>
      <c r="J93" s="212">
        <f>ROUND(I93*H93,2)</f>
        <v>0</v>
      </c>
      <c r="K93" s="208" t="s">
        <v>140</v>
      </c>
      <c r="L93" s="46"/>
      <c r="M93" s="213" t="s">
        <v>19</v>
      </c>
      <c r="N93" s="214" t="s">
        <v>46</v>
      </c>
      <c r="O93" s="86"/>
      <c r="P93" s="215">
        <f>O93*H93</f>
        <v>0</v>
      </c>
      <c r="Q93" s="215">
        <v>0</v>
      </c>
      <c r="R93" s="215">
        <f>Q93*H93</f>
        <v>0</v>
      </c>
      <c r="S93" s="215">
        <v>0</v>
      </c>
      <c r="T93" s="216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7" t="s">
        <v>141</v>
      </c>
      <c r="AT93" s="217" t="s">
        <v>136</v>
      </c>
      <c r="AU93" s="217" t="s">
        <v>85</v>
      </c>
      <c r="AY93" s="19" t="s">
        <v>134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9" t="s">
        <v>83</v>
      </c>
      <c r="BK93" s="218">
        <f>ROUND(I93*H93,2)</f>
        <v>0</v>
      </c>
      <c r="BL93" s="19" t="s">
        <v>141</v>
      </c>
      <c r="BM93" s="217" t="s">
        <v>794</v>
      </c>
    </row>
    <row r="94" s="2" customFormat="1">
      <c r="A94" s="40"/>
      <c r="B94" s="41"/>
      <c r="C94" s="42"/>
      <c r="D94" s="219" t="s">
        <v>143</v>
      </c>
      <c r="E94" s="42"/>
      <c r="F94" s="220" t="s">
        <v>144</v>
      </c>
      <c r="G94" s="42"/>
      <c r="H94" s="42"/>
      <c r="I94" s="221"/>
      <c r="J94" s="42"/>
      <c r="K94" s="42"/>
      <c r="L94" s="46"/>
      <c r="M94" s="222"/>
      <c r="N94" s="223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143</v>
      </c>
      <c r="AU94" s="19" t="s">
        <v>85</v>
      </c>
    </row>
    <row r="95" s="13" customFormat="1">
      <c r="A95" s="13"/>
      <c r="B95" s="224"/>
      <c r="C95" s="225"/>
      <c r="D95" s="226" t="s">
        <v>145</v>
      </c>
      <c r="E95" s="227" t="s">
        <v>19</v>
      </c>
      <c r="F95" s="228" t="s">
        <v>795</v>
      </c>
      <c r="G95" s="225"/>
      <c r="H95" s="229">
        <v>37.799999999999997</v>
      </c>
      <c r="I95" s="230"/>
      <c r="J95" s="225"/>
      <c r="K95" s="225"/>
      <c r="L95" s="231"/>
      <c r="M95" s="232"/>
      <c r="N95" s="233"/>
      <c r="O95" s="233"/>
      <c r="P95" s="233"/>
      <c r="Q95" s="233"/>
      <c r="R95" s="233"/>
      <c r="S95" s="233"/>
      <c r="T95" s="234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5" t="s">
        <v>145</v>
      </c>
      <c r="AU95" s="235" t="s">
        <v>85</v>
      </c>
      <c r="AV95" s="13" t="s">
        <v>85</v>
      </c>
      <c r="AW95" s="13" t="s">
        <v>37</v>
      </c>
      <c r="AX95" s="13" t="s">
        <v>75</v>
      </c>
      <c r="AY95" s="235" t="s">
        <v>134</v>
      </c>
    </row>
    <row r="96" s="14" customFormat="1">
      <c r="A96" s="14"/>
      <c r="B96" s="236"/>
      <c r="C96" s="237"/>
      <c r="D96" s="226" t="s">
        <v>145</v>
      </c>
      <c r="E96" s="238" t="s">
        <v>19</v>
      </c>
      <c r="F96" s="239" t="s">
        <v>147</v>
      </c>
      <c r="G96" s="237"/>
      <c r="H96" s="240">
        <v>37.799999999999997</v>
      </c>
      <c r="I96" s="241"/>
      <c r="J96" s="237"/>
      <c r="K96" s="237"/>
      <c r="L96" s="242"/>
      <c r="M96" s="243"/>
      <c r="N96" s="244"/>
      <c r="O96" s="244"/>
      <c r="P96" s="244"/>
      <c r="Q96" s="244"/>
      <c r="R96" s="244"/>
      <c r="S96" s="244"/>
      <c r="T96" s="245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6" t="s">
        <v>145</v>
      </c>
      <c r="AU96" s="246" t="s">
        <v>85</v>
      </c>
      <c r="AV96" s="14" t="s">
        <v>141</v>
      </c>
      <c r="AW96" s="14" t="s">
        <v>37</v>
      </c>
      <c r="AX96" s="14" t="s">
        <v>83</v>
      </c>
      <c r="AY96" s="246" t="s">
        <v>134</v>
      </c>
    </row>
    <row r="97" s="2" customFormat="1" ht="24.15" customHeight="1">
      <c r="A97" s="40"/>
      <c r="B97" s="41"/>
      <c r="C97" s="206" t="s">
        <v>85</v>
      </c>
      <c r="D97" s="206" t="s">
        <v>136</v>
      </c>
      <c r="E97" s="207" t="s">
        <v>148</v>
      </c>
      <c r="F97" s="208" t="s">
        <v>149</v>
      </c>
      <c r="G97" s="209" t="s">
        <v>150</v>
      </c>
      <c r="H97" s="210">
        <v>1.1120000000000001</v>
      </c>
      <c r="I97" s="211"/>
      <c r="J97" s="212">
        <f>ROUND(I97*H97,2)</f>
        <v>0</v>
      </c>
      <c r="K97" s="208" t="s">
        <v>19</v>
      </c>
      <c r="L97" s="46"/>
      <c r="M97" s="213" t="s">
        <v>19</v>
      </c>
      <c r="N97" s="214" t="s">
        <v>46</v>
      </c>
      <c r="O97" s="86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7" t="s">
        <v>141</v>
      </c>
      <c r="AT97" s="217" t="s">
        <v>136</v>
      </c>
      <c r="AU97" s="217" t="s">
        <v>85</v>
      </c>
      <c r="AY97" s="19" t="s">
        <v>134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9" t="s">
        <v>83</v>
      </c>
      <c r="BK97" s="218">
        <f>ROUND(I97*H97,2)</f>
        <v>0</v>
      </c>
      <c r="BL97" s="19" t="s">
        <v>141</v>
      </c>
      <c r="BM97" s="217" t="s">
        <v>796</v>
      </c>
    </row>
    <row r="98" s="13" customFormat="1">
      <c r="A98" s="13"/>
      <c r="B98" s="224"/>
      <c r="C98" s="225"/>
      <c r="D98" s="226" t="s">
        <v>145</v>
      </c>
      <c r="E98" s="227" t="s">
        <v>19</v>
      </c>
      <c r="F98" s="228" t="s">
        <v>797</v>
      </c>
      <c r="G98" s="225"/>
      <c r="H98" s="229">
        <v>1.1120000000000001</v>
      </c>
      <c r="I98" s="230"/>
      <c r="J98" s="225"/>
      <c r="K98" s="225"/>
      <c r="L98" s="231"/>
      <c r="M98" s="232"/>
      <c r="N98" s="233"/>
      <c r="O98" s="233"/>
      <c r="P98" s="233"/>
      <c r="Q98" s="233"/>
      <c r="R98" s="233"/>
      <c r="S98" s="233"/>
      <c r="T98" s="234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5" t="s">
        <v>145</v>
      </c>
      <c r="AU98" s="235" t="s">
        <v>85</v>
      </c>
      <c r="AV98" s="13" t="s">
        <v>85</v>
      </c>
      <c r="AW98" s="13" t="s">
        <v>37</v>
      </c>
      <c r="AX98" s="13" t="s">
        <v>83</v>
      </c>
      <c r="AY98" s="235" t="s">
        <v>134</v>
      </c>
    </row>
    <row r="99" s="2" customFormat="1" ht="37.8" customHeight="1">
      <c r="A99" s="40"/>
      <c r="B99" s="41"/>
      <c r="C99" s="206" t="s">
        <v>153</v>
      </c>
      <c r="D99" s="206" t="s">
        <v>136</v>
      </c>
      <c r="E99" s="207" t="s">
        <v>798</v>
      </c>
      <c r="F99" s="208" t="s">
        <v>799</v>
      </c>
      <c r="G99" s="209" t="s">
        <v>139</v>
      </c>
      <c r="H99" s="210">
        <v>11.023999999999999</v>
      </c>
      <c r="I99" s="211"/>
      <c r="J99" s="212">
        <f>ROUND(I99*H99,2)</f>
        <v>0</v>
      </c>
      <c r="K99" s="208" t="s">
        <v>140</v>
      </c>
      <c r="L99" s="46"/>
      <c r="M99" s="213" t="s">
        <v>19</v>
      </c>
      <c r="N99" s="214" t="s">
        <v>46</v>
      </c>
      <c r="O99" s="86"/>
      <c r="P99" s="215">
        <f>O99*H99</f>
        <v>0</v>
      </c>
      <c r="Q99" s="215">
        <v>0</v>
      </c>
      <c r="R99" s="215">
        <f>Q99*H99</f>
        <v>0</v>
      </c>
      <c r="S99" s="215">
        <v>0.57999999999999996</v>
      </c>
      <c r="T99" s="216">
        <f>S99*H99</f>
        <v>6.3939199999999987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141</v>
      </c>
      <c r="AT99" s="217" t="s">
        <v>136</v>
      </c>
      <c r="AU99" s="217" t="s">
        <v>85</v>
      </c>
      <c r="AY99" s="19" t="s">
        <v>134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9" t="s">
        <v>83</v>
      </c>
      <c r="BK99" s="218">
        <f>ROUND(I99*H99,2)</f>
        <v>0</v>
      </c>
      <c r="BL99" s="19" t="s">
        <v>141</v>
      </c>
      <c r="BM99" s="217" t="s">
        <v>800</v>
      </c>
    </row>
    <row r="100" s="2" customFormat="1">
      <c r="A100" s="40"/>
      <c r="B100" s="41"/>
      <c r="C100" s="42"/>
      <c r="D100" s="219" t="s">
        <v>143</v>
      </c>
      <c r="E100" s="42"/>
      <c r="F100" s="220" t="s">
        <v>801</v>
      </c>
      <c r="G100" s="42"/>
      <c r="H100" s="42"/>
      <c r="I100" s="221"/>
      <c r="J100" s="42"/>
      <c r="K100" s="42"/>
      <c r="L100" s="46"/>
      <c r="M100" s="222"/>
      <c r="N100" s="223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143</v>
      </c>
      <c r="AU100" s="19" t="s">
        <v>85</v>
      </c>
    </row>
    <row r="101" s="15" customFormat="1">
      <c r="A101" s="15"/>
      <c r="B101" s="247"/>
      <c r="C101" s="248"/>
      <c r="D101" s="226" t="s">
        <v>145</v>
      </c>
      <c r="E101" s="249" t="s">
        <v>19</v>
      </c>
      <c r="F101" s="250" t="s">
        <v>158</v>
      </c>
      <c r="G101" s="248"/>
      <c r="H101" s="249" t="s">
        <v>19</v>
      </c>
      <c r="I101" s="251"/>
      <c r="J101" s="248"/>
      <c r="K101" s="248"/>
      <c r="L101" s="252"/>
      <c r="M101" s="253"/>
      <c r="N101" s="254"/>
      <c r="O101" s="254"/>
      <c r="P101" s="254"/>
      <c r="Q101" s="254"/>
      <c r="R101" s="254"/>
      <c r="S101" s="254"/>
      <c r="T101" s="25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T101" s="256" t="s">
        <v>145</v>
      </c>
      <c r="AU101" s="256" t="s">
        <v>85</v>
      </c>
      <c r="AV101" s="15" t="s">
        <v>83</v>
      </c>
      <c r="AW101" s="15" t="s">
        <v>37</v>
      </c>
      <c r="AX101" s="15" t="s">
        <v>75</v>
      </c>
      <c r="AY101" s="256" t="s">
        <v>134</v>
      </c>
    </row>
    <row r="102" s="13" customFormat="1">
      <c r="A102" s="13"/>
      <c r="B102" s="224"/>
      <c r="C102" s="225"/>
      <c r="D102" s="226" t="s">
        <v>145</v>
      </c>
      <c r="E102" s="227" t="s">
        <v>19</v>
      </c>
      <c r="F102" s="228" t="s">
        <v>802</v>
      </c>
      <c r="G102" s="225"/>
      <c r="H102" s="229">
        <v>3.024</v>
      </c>
      <c r="I102" s="230"/>
      <c r="J102" s="225"/>
      <c r="K102" s="225"/>
      <c r="L102" s="231"/>
      <c r="M102" s="232"/>
      <c r="N102" s="233"/>
      <c r="O102" s="233"/>
      <c r="P102" s="233"/>
      <c r="Q102" s="233"/>
      <c r="R102" s="233"/>
      <c r="S102" s="233"/>
      <c r="T102" s="234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5" t="s">
        <v>145</v>
      </c>
      <c r="AU102" s="235" t="s">
        <v>85</v>
      </c>
      <c r="AV102" s="13" t="s">
        <v>85</v>
      </c>
      <c r="AW102" s="13" t="s">
        <v>37</v>
      </c>
      <c r="AX102" s="13" t="s">
        <v>75</v>
      </c>
      <c r="AY102" s="235" t="s">
        <v>134</v>
      </c>
    </row>
    <row r="103" s="15" customFormat="1">
      <c r="A103" s="15"/>
      <c r="B103" s="247"/>
      <c r="C103" s="248"/>
      <c r="D103" s="226" t="s">
        <v>145</v>
      </c>
      <c r="E103" s="249" t="s">
        <v>19</v>
      </c>
      <c r="F103" s="250" t="s">
        <v>158</v>
      </c>
      <c r="G103" s="248"/>
      <c r="H103" s="249" t="s">
        <v>19</v>
      </c>
      <c r="I103" s="251"/>
      <c r="J103" s="248"/>
      <c r="K103" s="248"/>
      <c r="L103" s="252"/>
      <c r="M103" s="253"/>
      <c r="N103" s="254"/>
      <c r="O103" s="254"/>
      <c r="P103" s="254"/>
      <c r="Q103" s="254"/>
      <c r="R103" s="254"/>
      <c r="S103" s="254"/>
      <c r="T103" s="25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T103" s="256" t="s">
        <v>145</v>
      </c>
      <c r="AU103" s="256" t="s">
        <v>85</v>
      </c>
      <c r="AV103" s="15" t="s">
        <v>83</v>
      </c>
      <c r="AW103" s="15" t="s">
        <v>37</v>
      </c>
      <c r="AX103" s="15" t="s">
        <v>75</v>
      </c>
      <c r="AY103" s="256" t="s">
        <v>134</v>
      </c>
    </row>
    <row r="104" s="13" customFormat="1">
      <c r="A104" s="13"/>
      <c r="B104" s="224"/>
      <c r="C104" s="225"/>
      <c r="D104" s="226" t="s">
        <v>145</v>
      </c>
      <c r="E104" s="227" t="s">
        <v>19</v>
      </c>
      <c r="F104" s="228" t="s">
        <v>188</v>
      </c>
      <c r="G104" s="225"/>
      <c r="H104" s="229">
        <v>8</v>
      </c>
      <c r="I104" s="230"/>
      <c r="J104" s="225"/>
      <c r="K104" s="225"/>
      <c r="L104" s="231"/>
      <c r="M104" s="232"/>
      <c r="N104" s="233"/>
      <c r="O104" s="233"/>
      <c r="P104" s="233"/>
      <c r="Q104" s="233"/>
      <c r="R104" s="233"/>
      <c r="S104" s="233"/>
      <c r="T104" s="234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5" t="s">
        <v>145</v>
      </c>
      <c r="AU104" s="235" t="s">
        <v>85</v>
      </c>
      <c r="AV104" s="13" t="s">
        <v>85</v>
      </c>
      <c r="AW104" s="13" t="s">
        <v>37</v>
      </c>
      <c r="AX104" s="13" t="s">
        <v>75</v>
      </c>
      <c r="AY104" s="235" t="s">
        <v>134</v>
      </c>
    </row>
    <row r="105" s="14" customFormat="1">
      <c r="A105" s="14"/>
      <c r="B105" s="236"/>
      <c r="C105" s="237"/>
      <c r="D105" s="226" t="s">
        <v>145</v>
      </c>
      <c r="E105" s="238" t="s">
        <v>19</v>
      </c>
      <c r="F105" s="239" t="s">
        <v>147</v>
      </c>
      <c r="G105" s="237"/>
      <c r="H105" s="240">
        <v>11.023999999999999</v>
      </c>
      <c r="I105" s="241"/>
      <c r="J105" s="237"/>
      <c r="K105" s="237"/>
      <c r="L105" s="242"/>
      <c r="M105" s="243"/>
      <c r="N105" s="244"/>
      <c r="O105" s="244"/>
      <c r="P105" s="244"/>
      <c r="Q105" s="244"/>
      <c r="R105" s="244"/>
      <c r="S105" s="244"/>
      <c r="T105" s="245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6" t="s">
        <v>145</v>
      </c>
      <c r="AU105" s="246" t="s">
        <v>85</v>
      </c>
      <c r="AV105" s="14" t="s">
        <v>141</v>
      </c>
      <c r="AW105" s="14" t="s">
        <v>37</v>
      </c>
      <c r="AX105" s="14" t="s">
        <v>83</v>
      </c>
      <c r="AY105" s="246" t="s">
        <v>134</v>
      </c>
    </row>
    <row r="106" s="2" customFormat="1" ht="16.5" customHeight="1">
      <c r="A106" s="40"/>
      <c r="B106" s="41"/>
      <c r="C106" s="206" t="s">
        <v>141</v>
      </c>
      <c r="D106" s="206" t="s">
        <v>136</v>
      </c>
      <c r="E106" s="207" t="s">
        <v>168</v>
      </c>
      <c r="F106" s="208" t="s">
        <v>169</v>
      </c>
      <c r="G106" s="209" t="s">
        <v>170</v>
      </c>
      <c r="H106" s="210">
        <v>10</v>
      </c>
      <c r="I106" s="211"/>
      <c r="J106" s="212">
        <f>ROUND(I106*H106,2)</f>
        <v>0</v>
      </c>
      <c r="K106" s="208" t="s">
        <v>140</v>
      </c>
      <c r="L106" s="46"/>
      <c r="M106" s="213" t="s">
        <v>19</v>
      </c>
      <c r="N106" s="214" t="s">
        <v>46</v>
      </c>
      <c r="O106" s="86"/>
      <c r="P106" s="215">
        <f>O106*H106</f>
        <v>0</v>
      </c>
      <c r="Q106" s="215">
        <v>0.026981213399999999</v>
      </c>
      <c r="R106" s="215">
        <f>Q106*H106</f>
        <v>0.26981213399999998</v>
      </c>
      <c r="S106" s="215">
        <v>0</v>
      </c>
      <c r="T106" s="216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7" t="s">
        <v>141</v>
      </c>
      <c r="AT106" s="217" t="s">
        <v>136</v>
      </c>
      <c r="AU106" s="217" t="s">
        <v>85</v>
      </c>
      <c r="AY106" s="19" t="s">
        <v>134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9" t="s">
        <v>83</v>
      </c>
      <c r="BK106" s="218">
        <f>ROUND(I106*H106,2)</f>
        <v>0</v>
      </c>
      <c r="BL106" s="19" t="s">
        <v>141</v>
      </c>
      <c r="BM106" s="217" t="s">
        <v>803</v>
      </c>
    </row>
    <row r="107" s="2" customFormat="1">
      <c r="A107" s="40"/>
      <c r="B107" s="41"/>
      <c r="C107" s="42"/>
      <c r="D107" s="219" t="s">
        <v>143</v>
      </c>
      <c r="E107" s="42"/>
      <c r="F107" s="220" t="s">
        <v>172</v>
      </c>
      <c r="G107" s="42"/>
      <c r="H107" s="42"/>
      <c r="I107" s="221"/>
      <c r="J107" s="42"/>
      <c r="K107" s="42"/>
      <c r="L107" s="46"/>
      <c r="M107" s="222"/>
      <c r="N107" s="223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143</v>
      </c>
      <c r="AU107" s="19" t="s">
        <v>85</v>
      </c>
    </row>
    <row r="108" s="13" customFormat="1">
      <c r="A108" s="13"/>
      <c r="B108" s="224"/>
      <c r="C108" s="225"/>
      <c r="D108" s="226" t="s">
        <v>145</v>
      </c>
      <c r="E108" s="227" t="s">
        <v>19</v>
      </c>
      <c r="F108" s="228" t="s">
        <v>173</v>
      </c>
      <c r="G108" s="225"/>
      <c r="H108" s="229">
        <v>10</v>
      </c>
      <c r="I108" s="230"/>
      <c r="J108" s="225"/>
      <c r="K108" s="225"/>
      <c r="L108" s="231"/>
      <c r="M108" s="232"/>
      <c r="N108" s="233"/>
      <c r="O108" s="233"/>
      <c r="P108" s="233"/>
      <c r="Q108" s="233"/>
      <c r="R108" s="233"/>
      <c r="S108" s="233"/>
      <c r="T108" s="234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5" t="s">
        <v>145</v>
      </c>
      <c r="AU108" s="235" t="s">
        <v>85</v>
      </c>
      <c r="AV108" s="13" t="s">
        <v>85</v>
      </c>
      <c r="AW108" s="13" t="s">
        <v>37</v>
      </c>
      <c r="AX108" s="13" t="s">
        <v>75</v>
      </c>
      <c r="AY108" s="235" t="s">
        <v>134</v>
      </c>
    </row>
    <row r="109" s="14" customFormat="1">
      <c r="A109" s="14"/>
      <c r="B109" s="236"/>
      <c r="C109" s="237"/>
      <c r="D109" s="226" t="s">
        <v>145</v>
      </c>
      <c r="E109" s="238" t="s">
        <v>19</v>
      </c>
      <c r="F109" s="239" t="s">
        <v>147</v>
      </c>
      <c r="G109" s="237"/>
      <c r="H109" s="240">
        <v>10</v>
      </c>
      <c r="I109" s="241"/>
      <c r="J109" s="237"/>
      <c r="K109" s="237"/>
      <c r="L109" s="242"/>
      <c r="M109" s="243"/>
      <c r="N109" s="244"/>
      <c r="O109" s="244"/>
      <c r="P109" s="244"/>
      <c r="Q109" s="244"/>
      <c r="R109" s="244"/>
      <c r="S109" s="244"/>
      <c r="T109" s="245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6" t="s">
        <v>145</v>
      </c>
      <c r="AU109" s="246" t="s">
        <v>85</v>
      </c>
      <c r="AV109" s="14" t="s">
        <v>141</v>
      </c>
      <c r="AW109" s="14" t="s">
        <v>37</v>
      </c>
      <c r="AX109" s="14" t="s">
        <v>83</v>
      </c>
      <c r="AY109" s="246" t="s">
        <v>134</v>
      </c>
    </row>
    <row r="110" s="2" customFormat="1" ht="21.75" customHeight="1">
      <c r="A110" s="40"/>
      <c r="B110" s="41"/>
      <c r="C110" s="206" t="s">
        <v>167</v>
      </c>
      <c r="D110" s="206" t="s">
        <v>136</v>
      </c>
      <c r="E110" s="207" t="s">
        <v>175</v>
      </c>
      <c r="F110" s="208" t="s">
        <v>176</v>
      </c>
      <c r="G110" s="209" t="s">
        <v>177</v>
      </c>
      <c r="H110" s="210">
        <v>300</v>
      </c>
      <c r="I110" s="211"/>
      <c r="J110" s="212">
        <f>ROUND(I110*H110,2)</f>
        <v>0</v>
      </c>
      <c r="K110" s="208" t="s">
        <v>140</v>
      </c>
      <c r="L110" s="46"/>
      <c r="M110" s="213" t="s">
        <v>19</v>
      </c>
      <c r="N110" s="214" t="s">
        <v>46</v>
      </c>
      <c r="O110" s="86"/>
      <c r="P110" s="215">
        <f>O110*H110</f>
        <v>0</v>
      </c>
      <c r="Q110" s="215">
        <v>4.07925E-05</v>
      </c>
      <c r="R110" s="215">
        <f>Q110*H110</f>
        <v>0.01223775</v>
      </c>
      <c r="S110" s="215">
        <v>0</v>
      </c>
      <c r="T110" s="21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7" t="s">
        <v>141</v>
      </c>
      <c r="AT110" s="217" t="s">
        <v>136</v>
      </c>
      <c r="AU110" s="217" t="s">
        <v>85</v>
      </c>
      <c r="AY110" s="19" t="s">
        <v>134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9" t="s">
        <v>83</v>
      </c>
      <c r="BK110" s="218">
        <f>ROUND(I110*H110,2)</f>
        <v>0</v>
      </c>
      <c r="BL110" s="19" t="s">
        <v>141</v>
      </c>
      <c r="BM110" s="217" t="s">
        <v>804</v>
      </c>
    </row>
    <row r="111" s="2" customFormat="1">
      <c r="A111" s="40"/>
      <c r="B111" s="41"/>
      <c r="C111" s="42"/>
      <c r="D111" s="219" t="s">
        <v>143</v>
      </c>
      <c r="E111" s="42"/>
      <c r="F111" s="220" t="s">
        <v>179</v>
      </c>
      <c r="G111" s="42"/>
      <c r="H111" s="42"/>
      <c r="I111" s="221"/>
      <c r="J111" s="42"/>
      <c r="K111" s="42"/>
      <c r="L111" s="46"/>
      <c r="M111" s="222"/>
      <c r="N111" s="223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143</v>
      </c>
      <c r="AU111" s="19" t="s">
        <v>85</v>
      </c>
    </row>
    <row r="112" s="15" customFormat="1">
      <c r="A112" s="15"/>
      <c r="B112" s="247"/>
      <c r="C112" s="248"/>
      <c r="D112" s="226" t="s">
        <v>145</v>
      </c>
      <c r="E112" s="249" t="s">
        <v>19</v>
      </c>
      <c r="F112" s="250" t="s">
        <v>180</v>
      </c>
      <c r="G112" s="248"/>
      <c r="H112" s="249" t="s">
        <v>19</v>
      </c>
      <c r="I112" s="251"/>
      <c r="J112" s="248"/>
      <c r="K112" s="248"/>
      <c r="L112" s="252"/>
      <c r="M112" s="253"/>
      <c r="N112" s="254"/>
      <c r="O112" s="254"/>
      <c r="P112" s="254"/>
      <c r="Q112" s="254"/>
      <c r="R112" s="254"/>
      <c r="S112" s="254"/>
      <c r="T112" s="25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56" t="s">
        <v>145</v>
      </c>
      <c r="AU112" s="256" t="s">
        <v>85</v>
      </c>
      <c r="AV112" s="15" t="s">
        <v>83</v>
      </c>
      <c r="AW112" s="15" t="s">
        <v>37</v>
      </c>
      <c r="AX112" s="15" t="s">
        <v>75</v>
      </c>
      <c r="AY112" s="256" t="s">
        <v>134</v>
      </c>
    </row>
    <row r="113" s="13" customFormat="1">
      <c r="A113" s="13"/>
      <c r="B113" s="224"/>
      <c r="C113" s="225"/>
      <c r="D113" s="226" t="s">
        <v>145</v>
      </c>
      <c r="E113" s="227" t="s">
        <v>19</v>
      </c>
      <c r="F113" s="228" t="s">
        <v>181</v>
      </c>
      <c r="G113" s="225"/>
      <c r="H113" s="229">
        <v>300</v>
      </c>
      <c r="I113" s="230"/>
      <c r="J113" s="225"/>
      <c r="K113" s="225"/>
      <c r="L113" s="231"/>
      <c r="M113" s="232"/>
      <c r="N113" s="233"/>
      <c r="O113" s="233"/>
      <c r="P113" s="233"/>
      <c r="Q113" s="233"/>
      <c r="R113" s="233"/>
      <c r="S113" s="233"/>
      <c r="T113" s="234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5" t="s">
        <v>145</v>
      </c>
      <c r="AU113" s="235" t="s">
        <v>85</v>
      </c>
      <c r="AV113" s="13" t="s">
        <v>85</v>
      </c>
      <c r="AW113" s="13" t="s">
        <v>37</v>
      </c>
      <c r="AX113" s="13" t="s">
        <v>83</v>
      </c>
      <c r="AY113" s="235" t="s">
        <v>134</v>
      </c>
    </row>
    <row r="114" s="2" customFormat="1" ht="24.15" customHeight="1">
      <c r="A114" s="40"/>
      <c r="B114" s="41"/>
      <c r="C114" s="206" t="s">
        <v>174</v>
      </c>
      <c r="D114" s="206" t="s">
        <v>136</v>
      </c>
      <c r="E114" s="207" t="s">
        <v>183</v>
      </c>
      <c r="F114" s="208" t="s">
        <v>184</v>
      </c>
      <c r="G114" s="209" t="s">
        <v>185</v>
      </c>
      <c r="H114" s="210">
        <v>60</v>
      </c>
      <c r="I114" s="211"/>
      <c r="J114" s="212">
        <f>ROUND(I114*H114,2)</f>
        <v>0</v>
      </c>
      <c r="K114" s="208" t="s">
        <v>140</v>
      </c>
      <c r="L114" s="46"/>
      <c r="M114" s="213" t="s">
        <v>19</v>
      </c>
      <c r="N114" s="214" t="s">
        <v>46</v>
      </c>
      <c r="O114" s="86"/>
      <c r="P114" s="215">
        <f>O114*H114</f>
        <v>0</v>
      </c>
      <c r="Q114" s="215">
        <v>0</v>
      </c>
      <c r="R114" s="215">
        <f>Q114*H114</f>
        <v>0</v>
      </c>
      <c r="S114" s="215">
        <v>0</v>
      </c>
      <c r="T114" s="216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7" t="s">
        <v>141</v>
      </c>
      <c r="AT114" s="217" t="s">
        <v>136</v>
      </c>
      <c r="AU114" s="217" t="s">
        <v>85</v>
      </c>
      <c r="AY114" s="19" t="s">
        <v>134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9" t="s">
        <v>83</v>
      </c>
      <c r="BK114" s="218">
        <f>ROUND(I114*H114,2)</f>
        <v>0</v>
      </c>
      <c r="BL114" s="19" t="s">
        <v>141</v>
      </c>
      <c r="BM114" s="217" t="s">
        <v>805</v>
      </c>
    </row>
    <row r="115" s="2" customFormat="1">
      <c r="A115" s="40"/>
      <c r="B115" s="41"/>
      <c r="C115" s="42"/>
      <c r="D115" s="219" t="s">
        <v>143</v>
      </c>
      <c r="E115" s="42"/>
      <c r="F115" s="220" t="s">
        <v>187</v>
      </c>
      <c r="G115" s="42"/>
      <c r="H115" s="42"/>
      <c r="I115" s="221"/>
      <c r="J115" s="42"/>
      <c r="K115" s="42"/>
      <c r="L115" s="46"/>
      <c r="M115" s="222"/>
      <c r="N115" s="223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143</v>
      </c>
      <c r="AU115" s="19" t="s">
        <v>85</v>
      </c>
    </row>
    <row r="116" s="2" customFormat="1" ht="16.5" customHeight="1">
      <c r="A116" s="40"/>
      <c r="B116" s="41"/>
      <c r="C116" s="206" t="s">
        <v>182</v>
      </c>
      <c r="D116" s="206" t="s">
        <v>136</v>
      </c>
      <c r="E116" s="207" t="s">
        <v>201</v>
      </c>
      <c r="F116" s="208" t="s">
        <v>202</v>
      </c>
      <c r="G116" s="209" t="s">
        <v>139</v>
      </c>
      <c r="H116" s="210">
        <v>16.800000000000001</v>
      </c>
      <c r="I116" s="211"/>
      <c r="J116" s="212">
        <f>ROUND(I116*H116,2)</f>
        <v>0</v>
      </c>
      <c r="K116" s="208" t="s">
        <v>140</v>
      </c>
      <c r="L116" s="46"/>
      <c r="M116" s="213" t="s">
        <v>19</v>
      </c>
      <c r="N116" s="214" t="s">
        <v>46</v>
      </c>
      <c r="O116" s="86"/>
      <c r="P116" s="215">
        <f>O116*H116</f>
        <v>0</v>
      </c>
      <c r="Q116" s="215">
        <v>0</v>
      </c>
      <c r="R116" s="215">
        <f>Q116*H116</f>
        <v>0</v>
      </c>
      <c r="S116" s="215">
        <v>0</v>
      </c>
      <c r="T116" s="216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7" t="s">
        <v>141</v>
      </c>
      <c r="AT116" s="217" t="s">
        <v>136</v>
      </c>
      <c r="AU116" s="217" t="s">
        <v>85</v>
      </c>
      <c r="AY116" s="19" t="s">
        <v>134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9" t="s">
        <v>83</v>
      </c>
      <c r="BK116" s="218">
        <f>ROUND(I116*H116,2)</f>
        <v>0</v>
      </c>
      <c r="BL116" s="19" t="s">
        <v>141</v>
      </c>
      <c r="BM116" s="217" t="s">
        <v>806</v>
      </c>
    </row>
    <row r="117" s="2" customFormat="1">
      <c r="A117" s="40"/>
      <c r="B117" s="41"/>
      <c r="C117" s="42"/>
      <c r="D117" s="219" t="s">
        <v>143</v>
      </c>
      <c r="E117" s="42"/>
      <c r="F117" s="220" t="s">
        <v>204</v>
      </c>
      <c r="G117" s="42"/>
      <c r="H117" s="42"/>
      <c r="I117" s="221"/>
      <c r="J117" s="42"/>
      <c r="K117" s="42"/>
      <c r="L117" s="46"/>
      <c r="M117" s="222"/>
      <c r="N117" s="223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143</v>
      </c>
      <c r="AU117" s="19" t="s">
        <v>85</v>
      </c>
    </row>
    <row r="118" s="13" customFormat="1">
      <c r="A118" s="13"/>
      <c r="B118" s="224"/>
      <c r="C118" s="225"/>
      <c r="D118" s="226" t="s">
        <v>145</v>
      </c>
      <c r="E118" s="227" t="s">
        <v>19</v>
      </c>
      <c r="F118" s="228" t="s">
        <v>807</v>
      </c>
      <c r="G118" s="225"/>
      <c r="H118" s="229">
        <v>16.800000000000001</v>
      </c>
      <c r="I118" s="230"/>
      <c r="J118" s="225"/>
      <c r="K118" s="225"/>
      <c r="L118" s="231"/>
      <c r="M118" s="232"/>
      <c r="N118" s="233"/>
      <c r="O118" s="233"/>
      <c r="P118" s="233"/>
      <c r="Q118" s="233"/>
      <c r="R118" s="233"/>
      <c r="S118" s="233"/>
      <c r="T118" s="234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5" t="s">
        <v>145</v>
      </c>
      <c r="AU118" s="235" t="s">
        <v>85</v>
      </c>
      <c r="AV118" s="13" t="s">
        <v>85</v>
      </c>
      <c r="AW118" s="13" t="s">
        <v>37</v>
      </c>
      <c r="AX118" s="13" t="s">
        <v>75</v>
      </c>
      <c r="AY118" s="235" t="s">
        <v>134</v>
      </c>
    </row>
    <row r="119" s="14" customFormat="1">
      <c r="A119" s="14"/>
      <c r="B119" s="236"/>
      <c r="C119" s="237"/>
      <c r="D119" s="226" t="s">
        <v>145</v>
      </c>
      <c r="E119" s="238" t="s">
        <v>19</v>
      </c>
      <c r="F119" s="239" t="s">
        <v>147</v>
      </c>
      <c r="G119" s="237"/>
      <c r="H119" s="240">
        <v>16.800000000000001</v>
      </c>
      <c r="I119" s="241"/>
      <c r="J119" s="237"/>
      <c r="K119" s="237"/>
      <c r="L119" s="242"/>
      <c r="M119" s="243"/>
      <c r="N119" s="244"/>
      <c r="O119" s="244"/>
      <c r="P119" s="244"/>
      <c r="Q119" s="244"/>
      <c r="R119" s="244"/>
      <c r="S119" s="244"/>
      <c r="T119" s="245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6" t="s">
        <v>145</v>
      </c>
      <c r="AU119" s="246" t="s">
        <v>85</v>
      </c>
      <c r="AV119" s="14" t="s">
        <v>141</v>
      </c>
      <c r="AW119" s="14" t="s">
        <v>37</v>
      </c>
      <c r="AX119" s="14" t="s">
        <v>83</v>
      </c>
      <c r="AY119" s="246" t="s">
        <v>134</v>
      </c>
    </row>
    <row r="120" s="2" customFormat="1" ht="16.5" customHeight="1">
      <c r="A120" s="40"/>
      <c r="B120" s="41"/>
      <c r="C120" s="206" t="s">
        <v>188</v>
      </c>
      <c r="D120" s="206" t="s">
        <v>136</v>
      </c>
      <c r="E120" s="207" t="s">
        <v>808</v>
      </c>
      <c r="F120" s="208" t="s">
        <v>809</v>
      </c>
      <c r="G120" s="209" t="s">
        <v>150</v>
      </c>
      <c r="H120" s="210">
        <v>60</v>
      </c>
      <c r="I120" s="211"/>
      <c r="J120" s="212">
        <f>ROUND(I120*H120,2)</f>
        <v>0</v>
      </c>
      <c r="K120" s="208" t="s">
        <v>140</v>
      </c>
      <c r="L120" s="46"/>
      <c r="M120" s="213" t="s">
        <v>19</v>
      </c>
      <c r="N120" s="214" t="s">
        <v>46</v>
      </c>
      <c r="O120" s="86"/>
      <c r="P120" s="215">
        <f>O120*H120</f>
        <v>0</v>
      </c>
      <c r="Q120" s="215">
        <v>0</v>
      </c>
      <c r="R120" s="215">
        <f>Q120*H120</f>
        <v>0</v>
      </c>
      <c r="S120" s="215">
        <v>0</v>
      </c>
      <c r="T120" s="216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7" t="s">
        <v>141</v>
      </c>
      <c r="AT120" s="217" t="s">
        <v>136</v>
      </c>
      <c r="AU120" s="217" t="s">
        <v>85</v>
      </c>
      <c r="AY120" s="19" t="s">
        <v>134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9" t="s">
        <v>83</v>
      </c>
      <c r="BK120" s="218">
        <f>ROUND(I120*H120,2)</f>
        <v>0</v>
      </c>
      <c r="BL120" s="19" t="s">
        <v>141</v>
      </c>
      <c r="BM120" s="217" t="s">
        <v>810</v>
      </c>
    </row>
    <row r="121" s="2" customFormat="1">
      <c r="A121" s="40"/>
      <c r="B121" s="41"/>
      <c r="C121" s="42"/>
      <c r="D121" s="219" t="s">
        <v>143</v>
      </c>
      <c r="E121" s="42"/>
      <c r="F121" s="220" t="s">
        <v>811</v>
      </c>
      <c r="G121" s="42"/>
      <c r="H121" s="42"/>
      <c r="I121" s="221"/>
      <c r="J121" s="42"/>
      <c r="K121" s="42"/>
      <c r="L121" s="46"/>
      <c r="M121" s="222"/>
      <c r="N121" s="223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143</v>
      </c>
      <c r="AU121" s="19" t="s">
        <v>85</v>
      </c>
    </row>
    <row r="122" s="15" customFormat="1">
      <c r="A122" s="15"/>
      <c r="B122" s="247"/>
      <c r="C122" s="248"/>
      <c r="D122" s="226" t="s">
        <v>145</v>
      </c>
      <c r="E122" s="249" t="s">
        <v>19</v>
      </c>
      <c r="F122" s="250" t="s">
        <v>812</v>
      </c>
      <c r="G122" s="248"/>
      <c r="H122" s="249" t="s">
        <v>19</v>
      </c>
      <c r="I122" s="251"/>
      <c r="J122" s="248"/>
      <c r="K122" s="248"/>
      <c r="L122" s="252"/>
      <c r="M122" s="253"/>
      <c r="N122" s="254"/>
      <c r="O122" s="254"/>
      <c r="P122" s="254"/>
      <c r="Q122" s="254"/>
      <c r="R122" s="254"/>
      <c r="S122" s="254"/>
      <c r="T122" s="25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T122" s="256" t="s">
        <v>145</v>
      </c>
      <c r="AU122" s="256" t="s">
        <v>85</v>
      </c>
      <c r="AV122" s="15" t="s">
        <v>83</v>
      </c>
      <c r="AW122" s="15" t="s">
        <v>37</v>
      </c>
      <c r="AX122" s="15" t="s">
        <v>75</v>
      </c>
      <c r="AY122" s="256" t="s">
        <v>134</v>
      </c>
    </row>
    <row r="123" s="13" customFormat="1">
      <c r="A123" s="13"/>
      <c r="B123" s="224"/>
      <c r="C123" s="225"/>
      <c r="D123" s="226" t="s">
        <v>145</v>
      </c>
      <c r="E123" s="227" t="s">
        <v>19</v>
      </c>
      <c r="F123" s="228" t="s">
        <v>813</v>
      </c>
      <c r="G123" s="225"/>
      <c r="H123" s="229">
        <v>60</v>
      </c>
      <c r="I123" s="230"/>
      <c r="J123" s="225"/>
      <c r="K123" s="225"/>
      <c r="L123" s="231"/>
      <c r="M123" s="232"/>
      <c r="N123" s="233"/>
      <c r="O123" s="233"/>
      <c r="P123" s="233"/>
      <c r="Q123" s="233"/>
      <c r="R123" s="233"/>
      <c r="S123" s="233"/>
      <c r="T123" s="234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5" t="s">
        <v>145</v>
      </c>
      <c r="AU123" s="235" t="s">
        <v>85</v>
      </c>
      <c r="AV123" s="13" t="s">
        <v>85</v>
      </c>
      <c r="AW123" s="13" t="s">
        <v>37</v>
      </c>
      <c r="AX123" s="13" t="s">
        <v>75</v>
      </c>
      <c r="AY123" s="235" t="s">
        <v>134</v>
      </c>
    </row>
    <row r="124" s="14" customFormat="1">
      <c r="A124" s="14"/>
      <c r="B124" s="236"/>
      <c r="C124" s="237"/>
      <c r="D124" s="226" t="s">
        <v>145</v>
      </c>
      <c r="E124" s="238" t="s">
        <v>19</v>
      </c>
      <c r="F124" s="239" t="s">
        <v>147</v>
      </c>
      <c r="G124" s="237"/>
      <c r="H124" s="240">
        <v>60</v>
      </c>
      <c r="I124" s="241"/>
      <c r="J124" s="237"/>
      <c r="K124" s="237"/>
      <c r="L124" s="242"/>
      <c r="M124" s="243"/>
      <c r="N124" s="244"/>
      <c r="O124" s="244"/>
      <c r="P124" s="244"/>
      <c r="Q124" s="244"/>
      <c r="R124" s="244"/>
      <c r="S124" s="244"/>
      <c r="T124" s="245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6" t="s">
        <v>145</v>
      </c>
      <c r="AU124" s="246" t="s">
        <v>85</v>
      </c>
      <c r="AV124" s="14" t="s">
        <v>141</v>
      </c>
      <c r="AW124" s="14" t="s">
        <v>37</v>
      </c>
      <c r="AX124" s="14" t="s">
        <v>83</v>
      </c>
      <c r="AY124" s="246" t="s">
        <v>134</v>
      </c>
    </row>
    <row r="125" s="2" customFormat="1" ht="24.15" customHeight="1">
      <c r="A125" s="40"/>
      <c r="B125" s="41"/>
      <c r="C125" s="206" t="s">
        <v>194</v>
      </c>
      <c r="D125" s="206" t="s">
        <v>136</v>
      </c>
      <c r="E125" s="207" t="s">
        <v>218</v>
      </c>
      <c r="F125" s="208" t="s">
        <v>219</v>
      </c>
      <c r="G125" s="209" t="s">
        <v>150</v>
      </c>
      <c r="H125" s="210">
        <v>60</v>
      </c>
      <c r="I125" s="211"/>
      <c r="J125" s="212">
        <f>ROUND(I125*H125,2)</f>
        <v>0</v>
      </c>
      <c r="K125" s="208" t="s">
        <v>140</v>
      </c>
      <c r="L125" s="46"/>
      <c r="M125" s="213" t="s">
        <v>19</v>
      </c>
      <c r="N125" s="214" t="s">
        <v>46</v>
      </c>
      <c r="O125" s="86"/>
      <c r="P125" s="215">
        <f>O125*H125</f>
        <v>0</v>
      </c>
      <c r="Q125" s="215">
        <v>0</v>
      </c>
      <c r="R125" s="215">
        <f>Q125*H125</f>
        <v>0</v>
      </c>
      <c r="S125" s="215">
        <v>0</v>
      </c>
      <c r="T125" s="216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7" t="s">
        <v>141</v>
      </c>
      <c r="AT125" s="217" t="s">
        <v>136</v>
      </c>
      <c r="AU125" s="217" t="s">
        <v>85</v>
      </c>
      <c r="AY125" s="19" t="s">
        <v>134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9" t="s">
        <v>83</v>
      </c>
      <c r="BK125" s="218">
        <f>ROUND(I125*H125,2)</f>
        <v>0</v>
      </c>
      <c r="BL125" s="19" t="s">
        <v>141</v>
      </c>
      <c r="BM125" s="217" t="s">
        <v>814</v>
      </c>
    </row>
    <row r="126" s="2" customFormat="1">
      <c r="A126" s="40"/>
      <c r="B126" s="41"/>
      <c r="C126" s="42"/>
      <c r="D126" s="219" t="s">
        <v>143</v>
      </c>
      <c r="E126" s="42"/>
      <c r="F126" s="220" t="s">
        <v>221</v>
      </c>
      <c r="G126" s="42"/>
      <c r="H126" s="42"/>
      <c r="I126" s="221"/>
      <c r="J126" s="42"/>
      <c r="K126" s="42"/>
      <c r="L126" s="46"/>
      <c r="M126" s="222"/>
      <c r="N126" s="223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143</v>
      </c>
      <c r="AU126" s="19" t="s">
        <v>85</v>
      </c>
    </row>
    <row r="127" s="2" customFormat="1" ht="24.15" customHeight="1">
      <c r="A127" s="40"/>
      <c r="B127" s="41"/>
      <c r="C127" s="206" t="s">
        <v>173</v>
      </c>
      <c r="D127" s="206" t="s">
        <v>136</v>
      </c>
      <c r="E127" s="207" t="s">
        <v>231</v>
      </c>
      <c r="F127" s="208" t="s">
        <v>232</v>
      </c>
      <c r="G127" s="209" t="s">
        <v>139</v>
      </c>
      <c r="H127" s="210">
        <v>24.300000000000001</v>
      </c>
      <c r="I127" s="211"/>
      <c r="J127" s="212">
        <f>ROUND(I127*H127,2)</f>
        <v>0</v>
      </c>
      <c r="K127" s="208" t="s">
        <v>140</v>
      </c>
      <c r="L127" s="46"/>
      <c r="M127" s="213" t="s">
        <v>19</v>
      </c>
      <c r="N127" s="214" t="s">
        <v>46</v>
      </c>
      <c r="O127" s="86"/>
      <c r="P127" s="215">
        <f>O127*H127</f>
        <v>0</v>
      </c>
      <c r="Q127" s="215">
        <v>0</v>
      </c>
      <c r="R127" s="215">
        <f>Q127*H127</f>
        <v>0</v>
      </c>
      <c r="S127" s="215">
        <v>0</v>
      </c>
      <c r="T127" s="216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7" t="s">
        <v>141</v>
      </c>
      <c r="AT127" s="217" t="s">
        <v>136</v>
      </c>
      <c r="AU127" s="217" t="s">
        <v>85</v>
      </c>
      <c r="AY127" s="19" t="s">
        <v>134</v>
      </c>
      <c r="BE127" s="218">
        <f>IF(N127="základní",J127,0)</f>
        <v>0</v>
      </c>
      <c r="BF127" s="218">
        <f>IF(N127="snížená",J127,0)</f>
        <v>0</v>
      </c>
      <c r="BG127" s="218">
        <f>IF(N127="zákl. přenesená",J127,0)</f>
        <v>0</v>
      </c>
      <c r="BH127" s="218">
        <f>IF(N127="sníž. přenesená",J127,0)</f>
        <v>0</v>
      </c>
      <c r="BI127" s="218">
        <f>IF(N127="nulová",J127,0)</f>
        <v>0</v>
      </c>
      <c r="BJ127" s="19" t="s">
        <v>83</v>
      </c>
      <c r="BK127" s="218">
        <f>ROUND(I127*H127,2)</f>
        <v>0</v>
      </c>
      <c r="BL127" s="19" t="s">
        <v>141</v>
      </c>
      <c r="BM127" s="217" t="s">
        <v>815</v>
      </c>
    </row>
    <row r="128" s="2" customFormat="1">
      <c r="A128" s="40"/>
      <c r="B128" s="41"/>
      <c r="C128" s="42"/>
      <c r="D128" s="219" t="s">
        <v>143</v>
      </c>
      <c r="E128" s="42"/>
      <c r="F128" s="220" t="s">
        <v>234</v>
      </c>
      <c r="G128" s="42"/>
      <c r="H128" s="42"/>
      <c r="I128" s="221"/>
      <c r="J128" s="42"/>
      <c r="K128" s="42"/>
      <c r="L128" s="46"/>
      <c r="M128" s="222"/>
      <c r="N128" s="223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143</v>
      </c>
      <c r="AU128" s="19" t="s">
        <v>85</v>
      </c>
    </row>
    <row r="129" s="15" customFormat="1">
      <c r="A129" s="15"/>
      <c r="B129" s="247"/>
      <c r="C129" s="248"/>
      <c r="D129" s="226" t="s">
        <v>145</v>
      </c>
      <c r="E129" s="249" t="s">
        <v>19</v>
      </c>
      <c r="F129" s="250" t="s">
        <v>235</v>
      </c>
      <c r="G129" s="248"/>
      <c r="H129" s="249" t="s">
        <v>19</v>
      </c>
      <c r="I129" s="251"/>
      <c r="J129" s="248"/>
      <c r="K129" s="248"/>
      <c r="L129" s="252"/>
      <c r="M129" s="253"/>
      <c r="N129" s="254"/>
      <c r="O129" s="254"/>
      <c r="P129" s="254"/>
      <c r="Q129" s="254"/>
      <c r="R129" s="254"/>
      <c r="S129" s="254"/>
      <c r="T129" s="25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56" t="s">
        <v>145</v>
      </c>
      <c r="AU129" s="256" t="s">
        <v>85</v>
      </c>
      <c r="AV129" s="15" t="s">
        <v>83</v>
      </c>
      <c r="AW129" s="15" t="s">
        <v>37</v>
      </c>
      <c r="AX129" s="15" t="s">
        <v>75</v>
      </c>
      <c r="AY129" s="256" t="s">
        <v>134</v>
      </c>
    </row>
    <row r="130" s="13" customFormat="1">
      <c r="A130" s="13"/>
      <c r="B130" s="224"/>
      <c r="C130" s="225"/>
      <c r="D130" s="226" t="s">
        <v>145</v>
      </c>
      <c r="E130" s="227" t="s">
        <v>19</v>
      </c>
      <c r="F130" s="228" t="s">
        <v>816</v>
      </c>
      <c r="G130" s="225"/>
      <c r="H130" s="229">
        <v>24.300000000000001</v>
      </c>
      <c r="I130" s="230"/>
      <c r="J130" s="225"/>
      <c r="K130" s="225"/>
      <c r="L130" s="231"/>
      <c r="M130" s="232"/>
      <c r="N130" s="233"/>
      <c r="O130" s="233"/>
      <c r="P130" s="233"/>
      <c r="Q130" s="233"/>
      <c r="R130" s="233"/>
      <c r="S130" s="233"/>
      <c r="T130" s="23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5" t="s">
        <v>145</v>
      </c>
      <c r="AU130" s="235" t="s">
        <v>85</v>
      </c>
      <c r="AV130" s="13" t="s">
        <v>85</v>
      </c>
      <c r="AW130" s="13" t="s">
        <v>37</v>
      </c>
      <c r="AX130" s="13" t="s">
        <v>83</v>
      </c>
      <c r="AY130" s="235" t="s">
        <v>134</v>
      </c>
    </row>
    <row r="131" s="2" customFormat="1" ht="24.15" customHeight="1">
      <c r="A131" s="40"/>
      <c r="B131" s="41"/>
      <c r="C131" s="206" t="s">
        <v>210</v>
      </c>
      <c r="D131" s="206" t="s">
        <v>136</v>
      </c>
      <c r="E131" s="207" t="s">
        <v>237</v>
      </c>
      <c r="F131" s="208" t="s">
        <v>238</v>
      </c>
      <c r="G131" s="209" t="s">
        <v>139</v>
      </c>
      <c r="H131" s="210">
        <v>24.300000000000001</v>
      </c>
      <c r="I131" s="211"/>
      <c r="J131" s="212">
        <f>ROUND(I131*H131,2)</f>
        <v>0</v>
      </c>
      <c r="K131" s="208" t="s">
        <v>140</v>
      </c>
      <c r="L131" s="46"/>
      <c r="M131" s="213" t="s">
        <v>19</v>
      </c>
      <c r="N131" s="214" t="s">
        <v>46</v>
      </c>
      <c r="O131" s="86"/>
      <c r="P131" s="215">
        <f>O131*H131</f>
        <v>0</v>
      </c>
      <c r="Q131" s="215">
        <v>0</v>
      </c>
      <c r="R131" s="215">
        <f>Q131*H131</f>
        <v>0</v>
      </c>
      <c r="S131" s="215">
        <v>0</v>
      </c>
      <c r="T131" s="216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7" t="s">
        <v>141</v>
      </c>
      <c r="AT131" s="217" t="s">
        <v>136</v>
      </c>
      <c r="AU131" s="217" t="s">
        <v>85</v>
      </c>
      <c r="AY131" s="19" t="s">
        <v>134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9" t="s">
        <v>83</v>
      </c>
      <c r="BK131" s="218">
        <f>ROUND(I131*H131,2)</f>
        <v>0</v>
      </c>
      <c r="BL131" s="19" t="s">
        <v>141</v>
      </c>
      <c r="BM131" s="217" t="s">
        <v>817</v>
      </c>
    </row>
    <row r="132" s="2" customFormat="1">
      <c r="A132" s="40"/>
      <c r="B132" s="41"/>
      <c r="C132" s="42"/>
      <c r="D132" s="219" t="s">
        <v>143</v>
      </c>
      <c r="E132" s="42"/>
      <c r="F132" s="220" t="s">
        <v>240</v>
      </c>
      <c r="G132" s="42"/>
      <c r="H132" s="42"/>
      <c r="I132" s="221"/>
      <c r="J132" s="42"/>
      <c r="K132" s="42"/>
      <c r="L132" s="46"/>
      <c r="M132" s="222"/>
      <c r="N132" s="223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143</v>
      </c>
      <c r="AU132" s="19" t="s">
        <v>85</v>
      </c>
    </row>
    <row r="133" s="15" customFormat="1">
      <c r="A133" s="15"/>
      <c r="B133" s="247"/>
      <c r="C133" s="248"/>
      <c r="D133" s="226" t="s">
        <v>145</v>
      </c>
      <c r="E133" s="249" t="s">
        <v>19</v>
      </c>
      <c r="F133" s="250" t="s">
        <v>235</v>
      </c>
      <c r="G133" s="248"/>
      <c r="H133" s="249" t="s">
        <v>19</v>
      </c>
      <c r="I133" s="251"/>
      <c r="J133" s="248"/>
      <c r="K133" s="248"/>
      <c r="L133" s="252"/>
      <c r="M133" s="253"/>
      <c r="N133" s="254"/>
      <c r="O133" s="254"/>
      <c r="P133" s="254"/>
      <c r="Q133" s="254"/>
      <c r="R133" s="254"/>
      <c r="S133" s="254"/>
      <c r="T133" s="255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56" t="s">
        <v>145</v>
      </c>
      <c r="AU133" s="256" t="s">
        <v>85</v>
      </c>
      <c r="AV133" s="15" t="s">
        <v>83</v>
      </c>
      <c r="AW133" s="15" t="s">
        <v>37</v>
      </c>
      <c r="AX133" s="15" t="s">
        <v>75</v>
      </c>
      <c r="AY133" s="256" t="s">
        <v>134</v>
      </c>
    </row>
    <row r="134" s="13" customFormat="1">
      <c r="A134" s="13"/>
      <c r="B134" s="224"/>
      <c r="C134" s="225"/>
      <c r="D134" s="226" t="s">
        <v>145</v>
      </c>
      <c r="E134" s="227" t="s">
        <v>19</v>
      </c>
      <c r="F134" s="228" t="s">
        <v>818</v>
      </c>
      <c r="G134" s="225"/>
      <c r="H134" s="229">
        <v>24.300000000000001</v>
      </c>
      <c r="I134" s="230"/>
      <c r="J134" s="225"/>
      <c r="K134" s="225"/>
      <c r="L134" s="231"/>
      <c r="M134" s="232"/>
      <c r="N134" s="233"/>
      <c r="O134" s="233"/>
      <c r="P134" s="233"/>
      <c r="Q134" s="233"/>
      <c r="R134" s="233"/>
      <c r="S134" s="233"/>
      <c r="T134" s="23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5" t="s">
        <v>145</v>
      </c>
      <c r="AU134" s="235" t="s">
        <v>85</v>
      </c>
      <c r="AV134" s="13" t="s">
        <v>85</v>
      </c>
      <c r="AW134" s="13" t="s">
        <v>37</v>
      </c>
      <c r="AX134" s="13" t="s">
        <v>83</v>
      </c>
      <c r="AY134" s="235" t="s">
        <v>134</v>
      </c>
    </row>
    <row r="135" s="2" customFormat="1" ht="16.5" customHeight="1">
      <c r="A135" s="40"/>
      <c r="B135" s="41"/>
      <c r="C135" s="257" t="s">
        <v>217</v>
      </c>
      <c r="D135" s="257" t="s">
        <v>242</v>
      </c>
      <c r="E135" s="258" t="s">
        <v>243</v>
      </c>
      <c r="F135" s="259" t="s">
        <v>244</v>
      </c>
      <c r="G135" s="260" t="s">
        <v>245</v>
      </c>
      <c r="H135" s="261">
        <v>1.256</v>
      </c>
      <c r="I135" s="262"/>
      <c r="J135" s="263">
        <f>ROUND(I135*H135,2)</f>
        <v>0</v>
      </c>
      <c r="K135" s="259" t="s">
        <v>140</v>
      </c>
      <c r="L135" s="264"/>
      <c r="M135" s="265" t="s">
        <v>19</v>
      </c>
      <c r="N135" s="266" t="s">
        <v>46</v>
      </c>
      <c r="O135" s="86"/>
      <c r="P135" s="215">
        <f>O135*H135</f>
        <v>0</v>
      </c>
      <c r="Q135" s="215">
        <v>1</v>
      </c>
      <c r="R135" s="215">
        <f>Q135*H135</f>
        <v>1.256</v>
      </c>
      <c r="S135" s="215">
        <v>0</v>
      </c>
      <c r="T135" s="216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7" t="s">
        <v>188</v>
      </c>
      <c r="AT135" s="217" t="s">
        <v>242</v>
      </c>
      <c r="AU135" s="217" t="s">
        <v>85</v>
      </c>
      <c r="AY135" s="19" t="s">
        <v>134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9" t="s">
        <v>83</v>
      </c>
      <c r="BK135" s="218">
        <f>ROUND(I135*H135,2)</f>
        <v>0</v>
      </c>
      <c r="BL135" s="19" t="s">
        <v>141</v>
      </c>
      <c r="BM135" s="217" t="s">
        <v>819</v>
      </c>
    </row>
    <row r="136" s="2" customFormat="1">
      <c r="A136" s="40"/>
      <c r="B136" s="41"/>
      <c r="C136" s="42"/>
      <c r="D136" s="219" t="s">
        <v>143</v>
      </c>
      <c r="E136" s="42"/>
      <c r="F136" s="220" t="s">
        <v>247</v>
      </c>
      <c r="G136" s="42"/>
      <c r="H136" s="42"/>
      <c r="I136" s="221"/>
      <c r="J136" s="42"/>
      <c r="K136" s="42"/>
      <c r="L136" s="46"/>
      <c r="M136" s="222"/>
      <c r="N136" s="223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143</v>
      </c>
      <c r="AU136" s="19" t="s">
        <v>85</v>
      </c>
    </row>
    <row r="137" s="15" customFormat="1">
      <c r="A137" s="15"/>
      <c r="B137" s="247"/>
      <c r="C137" s="248"/>
      <c r="D137" s="226" t="s">
        <v>145</v>
      </c>
      <c r="E137" s="249" t="s">
        <v>19</v>
      </c>
      <c r="F137" s="250" t="s">
        <v>248</v>
      </c>
      <c r="G137" s="248"/>
      <c r="H137" s="249" t="s">
        <v>19</v>
      </c>
      <c r="I137" s="251"/>
      <c r="J137" s="248"/>
      <c r="K137" s="248"/>
      <c r="L137" s="252"/>
      <c r="M137" s="253"/>
      <c r="N137" s="254"/>
      <c r="O137" s="254"/>
      <c r="P137" s="254"/>
      <c r="Q137" s="254"/>
      <c r="R137" s="254"/>
      <c r="S137" s="254"/>
      <c r="T137" s="255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56" t="s">
        <v>145</v>
      </c>
      <c r="AU137" s="256" t="s">
        <v>85</v>
      </c>
      <c r="AV137" s="15" t="s">
        <v>83</v>
      </c>
      <c r="AW137" s="15" t="s">
        <v>37</v>
      </c>
      <c r="AX137" s="15" t="s">
        <v>75</v>
      </c>
      <c r="AY137" s="256" t="s">
        <v>134</v>
      </c>
    </row>
    <row r="138" s="13" customFormat="1">
      <c r="A138" s="13"/>
      <c r="B138" s="224"/>
      <c r="C138" s="225"/>
      <c r="D138" s="226" t="s">
        <v>145</v>
      </c>
      <c r="E138" s="227" t="s">
        <v>19</v>
      </c>
      <c r="F138" s="228" t="s">
        <v>820</v>
      </c>
      <c r="G138" s="225"/>
      <c r="H138" s="229">
        <v>1.256</v>
      </c>
      <c r="I138" s="230"/>
      <c r="J138" s="225"/>
      <c r="K138" s="225"/>
      <c r="L138" s="231"/>
      <c r="M138" s="232"/>
      <c r="N138" s="233"/>
      <c r="O138" s="233"/>
      <c r="P138" s="233"/>
      <c r="Q138" s="233"/>
      <c r="R138" s="233"/>
      <c r="S138" s="233"/>
      <c r="T138" s="23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5" t="s">
        <v>145</v>
      </c>
      <c r="AU138" s="235" t="s">
        <v>85</v>
      </c>
      <c r="AV138" s="13" t="s">
        <v>85</v>
      </c>
      <c r="AW138" s="13" t="s">
        <v>37</v>
      </c>
      <c r="AX138" s="13" t="s">
        <v>75</v>
      </c>
      <c r="AY138" s="235" t="s">
        <v>134</v>
      </c>
    </row>
    <row r="139" s="14" customFormat="1">
      <c r="A139" s="14"/>
      <c r="B139" s="236"/>
      <c r="C139" s="237"/>
      <c r="D139" s="226" t="s">
        <v>145</v>
      </c>
      <c r="E139" s="238" t="s">
        <v>19</v>
      </c>
      <c r="F139" s="239" t="s">
        <v>147</v>
      </c>
      <c r="G139" s="237"/>
      <c r="H139" s="240">
        <v>1.256</v>
      </c>
      <c r="I139" s="241"/>
      <c r="J139" s="237"/>
      <c r="K139" s="237"/>
      <c r="L139" s="242"/>
      <c r="M139" s="243"/>
      <c r="N139" s="244"/>
      <c r="O139" s="244"/>
      <c r="P139" s="244"/>
      <c r="Q139" s="244"/>
      <c r="R139" s="244"/>
      <c r="S139" s="244"/>
      <c r="T139" s="245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6" t="s">
        <v>145</v>
      </c>
      <c r="AU139" s="246" t="s">
        <v>85</v>
      </c>
      <c r="AV139" s="14" t="s">
        <v>141</v>
      </c>
      <c r="AW139" s="14" t="s">
        <v>37</v>
      </c>
      <c r="AX139" s="14" t="s">
        <v>83</v>
      </c>
      <c r="AY139" s="246" t="s">
        <v>134</v>
      </c>
    </row>
    <row r="140" s="2" customFormat="1" ht="37.8" customHeight="1">
      <c r="A140" s="40"/>
      <c r="B140" s="41"/>
      <c r="C140" s="206" t="s">
        <v>222</v>
      </c>
      <c r="D140" s="206" t="s">
        <v>136</v>
      </c>
      <c r="E140" s="207" t="s">
        <v>251</v>
      </c>
      <c r="F140" s="208" t="s">
        <v>252</v>
      </c>
      <c r="G140" s="209" t="s">
        <v>150</v>
      </c>
      <c r="H140" s="210">
        <v>60</v>
      </c>
      <c r="I140" s="211"/>
      <c r="J140" s="212">
        <f>ROUND(I140*H140,2)</f>
        <v>0</v>
      </c>
      <c r="K140" s="208" t="s">
        <v>140</v>
      </c>
      <c r="L140" s="46"/>
      <c r="M140" s="213" t="s">
        <v>19</v>
      </c>
      <c r="N140" s="214" t="s">
        <v>46</v>
      </c>
      <c r="O140" s="86"/>
      <c r="P140" s="215">
        <f>O140*H140</f>
        <v>0</v>
      </c>
      <c r="Q140" s="215">
        <v>0</v>
      </c>
      <c r="R140" s="215">
        <f>Q140*H140</f>
        <v>0</v>
      </c>
      <c r="S140" s="215">
        <v>0</v>
      </c>
      <c r="T140" s="216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7" t="s">
        <v>141</v>
      </c>
      <c r="AT140" s="217" t="s">
        <v>136</v>
      </c>
      <c r="AU140" s="217" t="s">
        <v>85</v>
      </c>
      <c r="AY140" s="19" t="s">
        <v>134</v>
      </c>
      <c r="BE140" s="218">
        <f>IF(N140="základní",J140,0)</f>
        <v>0</v>
      </c>
      <c r="BF140" s="218">
        <f>IF(N140="snížená",J140,0)</f>
        <v>0</v>
      </c>
      <c r="BG140" s="218">
        <f>IF(N140="zákl. přenesená",J140,0)</f>
        <v>0</v>
      </c>
      <c r="BH140" s="218">
        <f>IF(N140="sníž. přenesená",J140,0)</f>
        <v>0</v>
      </c>
      <c r="BI140" s="218">
        <f>IF(N140="nulová",J140,0)</f>
        <v>0</v>
      </c>
      <c r="BJ140" s="19" t="s">
        <v>83</v>
      </c>
      <c r="BK140" s="218">
        <f>ROUND(I140*H140,2)</f>
        <v>0</v>
      </c>
      <c r="BL140" s="19" t="s">
        <v>141</v>
      </c>
      <c r="BM140" s="217" t="s">
        <v>821</v>
      </c>
    </row>
    <row r="141" s="2" customFormat="1">
      <c r="A141" s="40"/>
      <c r="B141" s="41"/>
      <c r="C141" s="42"/>
      <c r="D141" s="219" t="s">
        <v>143</v>
      </c>
      <c r="E141" s="42"/>
      <c r="F141" s="220" t="s">
        <v>254</v>
      </c>
      <c r="G141" s="42"/>
      <c r="H141" s="42"/>
      <c r="I141" s="221"/>
      <c r="J141" s="42"/>
      <c r="K141" s="42"/>
      <c r="L141" s="46"/>
      <c r="M141" s="222"/>
      <c r="N141" s="223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143</v>
      </c>
      <c r="AU141" s="19" t="s">
        <v>85</v>
      </c>
    </row>
    <row r="142" s="13" customFormat="1">
      <c r="A142" s="13"/>
      <c r="B142" s="224"/>
      <c r="C142" s="225"/>
      <c r="D142" s="226" t="s">
        <v>145</v>
      </c>
      <c r="E142" s="227" t="s">
        <v>19</v>
      </c>
      <c r="F142" s="228" t="s">
        <v>539</v>
      </c>
      <c r="G142" s="225"/>
      <c r="H142" s="229">
        <v>60</v>
      </c>
      <c r="I142" s="230"/>
      <c r="J142" s="225"/>
      <c r="K142" s="225"/>
      <c r="L142" s="231"/>
      <c r="M142" s="232"/>
      <c r="N142" s="233"/>
      <c r="O142" s="233"/>
      <c r="P142" s="233"/>
      <c r="Q142" s="233"/>
      <c r="R142" s="233"/>
      <c r="S142" s="233"/>
      <c r="T142" s="23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5" t="s">
        <v>145</v>
      </c>
      <c r="AU142" s="235" t="s">
        <v>85</v>
      </c>
      <c r="AV142" s="13" t="s">
        <v>85</v>
      </c>
      <c r="AW142" s="13" t="s">
        <v>37</v>
      </c>
      <c r="AX142" s="13" t="s">
        <v>75</v>
      </c>
      <c r="AY142" s="235" t="s">
        <v>134</v>
      </c>
    </row>
    <row r="143" s="14" customFormat="1">
      <c r="A143" s="14"/>
      <c r="B143" s="236"/>
      <c r="C143" s="237"/>
      <c r="D143" s="226" t="s">
        <v>145</v>
      </c>
      <c r="E143" s="238" t="s">
        <v>19</v>
      </c>
      <c r="F143" s="239" t="s">
        <v>147</v>
      </c>
      <c r="G143" s="237"/>
      <c r="H143" s="240">
        <v>60</v>
      </c>
      <c r="I143" s="241"/>
      <c r="J143" s="237"/>
      <c r="K143" s="237"/>
      <c r="L143" s="242"/>
      <c r="M143" s="243"/>
      <c r="N143" s="244"/>
      <c r="O143" s="244"/>
      <c r="P143" s="244"/>
      <c r="Q143" s="244"/>
      <c r="R143" s="244"/>
      <c r="S143" s="244"/>
      <c r="T143" s="245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6" t="s">
        <v>145</v>
      </c>
      <c r="AU143" s="246" t="s">
        <v>85</v>
      </c>
      <c r="AV143" s="14" t="s">
        <v>141</v>
      </c>
      <c r="AW143" s="14" t="s">
        <v>37</v>
      </c>
      <c r="AX143" s="14" t="s">
        <v>83</v>
      </c>
      <c r="AY143" s="246" t="s">
        <v>134</v>
      </c>
    </row>
    <row r="144" s="2" customFormat="1" ht="37.8" customHeight="1">
      <c r="A144" s="40"/>
      <c r="B144" s="41"/>
      <c r="C144" s="206" t="s">
        <v>230</v>
      </c>
      <c r="D144" s="206" t="s">
        <v>136</v>
      </c>
      <c r="E144" s="207" t="s">
        <v>257</v>
      </c>
      <c r="F144" s="208" t="s">
        <v>258</v>
      </c>
      <c r="G144" s="209" t="s">
        <v>150</v>
      </c>
      <c r="H144" s="210">
        <v>900</v>
      </c>
      <c r="I144" s="211"/>
      <c r="J144" s="212">
        <f>ROUND(I144*H144,2)</f>
        <v>0</v>
      </c>
      <c r="K144" s="208" t="s">
        <v>140</v>
      </c>
      <c r="L144" s="46"/>
      <c r="M144" s="213" t="s">
        <v>19</v>
      </c>
      <c r="N144" s="214" t="s">
        <v>46</v>
      </c>
      <c r="O144" s="86"/>
      <c r="P144" s="215">
        <f>O144*H144</f>
        <v>0</v>
      </c>
      <c r="Q144" s="215">
        <v>0</v>
      </c>
      <c r="R144" s="215">
        <f>Q144*H144</f>
        <v>0</v>
      </c>
      <c r="S144" s="215">
        <v>0</v>
      </c>
      <c r="T144" s="216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7" t="s">
        <v>141</v>
      </c>
      <c r="AT144" s="217" t="s">
        <v>136</v>
      </c>
      <c r="AU144" s="217" t="s">
        <v>85</v>
      </c>
      <c r="AY144" s="19" t="s">
        <v>134</v>
      </c>
      <c r="BE144" s="218">
        <f>IF(N144="základní",J144,0)</f>
        <v>0</v>
      </c>
      <c r="BF144" s="218">
        <f>IF(N144="snížená",J144,0)</f>
        <v>0</v>
      </c>
      <c r="BG144" s="218">
        <f>IF(N144="zákl. přenesená",J144,0)</f>
        <v>0</v>
      </c>
      <c r="BH144" s="218">
        <f>IF(N144="sníž. přenesená",J144,0)</f>
        <v>0</v>
      </c>
      <c r="BI144" s="218">
        <f>IF(N144="nulová",J144,0)</f>
        <v>0</v>
      </c>
      <c r="BJ144" s="19" t="s">
        <v>83</v>
      </c>
      <c r="BK144" s="218">
        <f>ROUND(I144*H144,2)</f>
        <v>0</v>
      </c>
      <c r="BL144" s="19" t="s">
        <v>141</v>
      </c>
      <c r="BM144" s="217" t="s">
        <v>822</v>
      </c>
    </row>
    <row r="145" s="2" customFormat="1">
      <c r="A145" s="40"/>
      <c r="B145" s="41"/>
      <c r="C145" s="42"/>
      <c r="D145" s="219" t="s">
        <v>143</v>
      </c>
      <c r="E145" s="42"/>
      <c r="F145" s="220" t="s">
        <v>260</v>
      </c>
      <c r="G145" s="42"/>
      <c r="H145" s="42"/>
      <c r="I145" s="221"/>
      <c r="J145" s="42"/>
      <c r="K145" s="42"/>
      <c r="L145" s="46"/>
      <c r="M145" s="222"/>
      <c r="N145" s="223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143</v>
      </c>
      <c r="AU145" s="19" t="s">
        <v>85</v>
      </c>
    </row>
    <row r="146" s="13" customFormat="1">
      <c r="A146" s="13"/>
      <c r="B146" s="224"/>
      <c r="C146" s="225"/>
      <c r="D146" s="226" t="s">
        <v>145</v>
      </c>
      <c r="E146" s="227" t="s">
        <v>19</v>
      </c>
      <c r="F146" s="228" t="s">
        <v>823</v>
      </c>
      <c r="G146" s="225"/>
      <c r="H146" s="229">
        <v>900</v>
      </c>
      <c r="I146" s="230"/>
      <c r="J146" s="225"/>
      <c r="K146" s="225"/>
      <c r="L146" s="231"/>
      <c r="M146" s="232"/>
      <c r="N146" s="233"/>
      <c r="O146" s="233"/>
      <c r="P146" s="233"/>
      <c r="Q146" s="233"/>
      <c r="R146" s="233"/>
      <c r="S146" s="233"/>
      <c r="T146" s="23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5" t="s">
        <v>145</v>
      </c>
      <c r="AU146" s="235" t="s">
        <v>85</v>
      </c>
      <c r="AV146" s="13" t="s">
        <v>85</v>
      </c>
      <c r="AW146" s="13" t="s">
        <v>37</v>
      </c>
      <c r="AX146" s="13" t="s">
        <v>75</v>
      </c>
      <c r="AY146" s="235" t="s">
        <v>134</v>
      </c>
    </row>
    <row r="147" s="14" customFormat="1">
      <c r="A147" s="14"/>
      <c r="B147" s="236"/>
      <c r="C147" s="237"/>
      <c r="D147" s="226" t="s">
        <v>145</v>
      </c>
      <c r="E147" s="238" t="s">
        <v>19</v>
      </c>
      <c r="F147" s="239" t="s">
        <v>147</v>
      </c>
      <c r="G147" s="237"/>
      <c r="H147" s="240">
        <v>900</v>
      </c>
      <c r="I147" s="241"/>
      <c r="J147" s="237"/>
      <c r="K147" s="237"/>
      <c r="L147" s="242"/>
      <c r="M147" s="243"/>
      <c r="N147" s="244"/>
      <c r="O147" s="244"/>
      <c r="P147" s="244"/>
      <c r="Q147" s="244"/>
      <c r="R147" s="244"/>
      <c r="S147" s="244"/>
      <c r="T147" s="245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6" t="s">
        <v>145</v>
      </c>
      <c r="AU147" s="246" t="s">
        <v>85</v>
      </c>
      <c r="AV147" s="14" t="s">
        <v>141</v>
      </c>
      <c r="AW147" s="14" t="s">
        <v>37</v>
      </c>
      <c r="AX147" s="14" t="s">
        <v>83</v>
      </c>
      <c r="AY147" s="246" t="s">
        <v>134</v>
      </c>
    </row>
    <row r="148" s="2" customFormat="1" ht="33" customHeight="1">
      <c r="A148" s="40"/>
      <c r="B148" s="41"/>
      <c r="C148" s="206" t="s">
        <v>8</v>
      </c>
      <c r="D148" s="206" t="s">
        <v>136</v>
      </c>
      <c r="E148" s="207" t="s">
        <v>262</v>
      </c>
      <c r="F148" s="208" t="s">
        <v>263</v>
      </c>
      <c r="G148" s="209" t="s">
        <v>150</v>
      </c>
      <c r="H148" s="210">
        <v>2</v>
      </c>
      <c r="I148" s="211"/>
      <c r="J148" s="212">
        <f>ROUND(I148*H148,2)</f>
        <v>0</v>
      </c>
      <c r="K148" s="208" t="s">
        <v>140</v>
      </c>
      <c r="L148" s="46"/>
      <c r="M148" s="213" t="s">
        <v>19</v>
      </c>
      <c r="N148" s="214" t="s">
        <v>46</v>
      </c>
      <c r="O148" s="86"/>
      <c r="P148" s="215">
        <f>O148*H148</f>
        <v>0</v>
      </c>
      <c r="Q148" s="215">
        <v>0</v>
      </c>
      <c r="R148" s="215">
        <f>Q148*H148</f>
        <v>0</v>
      </c>
      <c r="S148" s="215">
        <v>0</v>
      </c>
      <c r="T148" s="216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7" t="s">
        <v>141</v>
      </c>
      <c r="AT148" s="217" t="s">
        <v>136</v>
      </c>
      <c r="AU148" s="217" t="s">
        <v>85</v>
      </c>
      <c r="AY148" s="19" t="s">
        <v>134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9" t="s">
        <v>83</v>
      </c>
      <c r="BK148" s="218">
        <f>ROUND(I148*H148,2)</f>
        <v>0</v>
      </c>
      <c r="BL148" s="19" t="s">
        <v>141</v>
      </c>
      <c r="BM148" s="217" t="s">
        <v>824</v>
      </c>
    </row>
    <row r="149" s="2" customFormat="1">
      <c r="A149" s="40"/>
      <c r="B149" s="41"/>
      <c r="C149" s="42"/>
      <c r="D149" s="219" t="s">
        <v>143</v>
      </c>
      <c r="E149" s="42"/>
      <c r="F149" s="220" t="s">
        <v>265</v>
      </c>
      <c r="G149" s="42"/>
      <c r="H149" s="42"/>
      <c r="I149" s="221"/>
      <c r="J149" s="42"/>
      <c r="K149" s="42"/>
      <c r="L149" s="46"/>
      <c r="M149" s="222"/>
      <c r="N149" s="223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143</v>
      </c>
      <c r="AU149" s="19" t="s">
        <v>85</v>
      </c>
    </row>
    <row r="150" s="13" customFormat="1">
      <c r="A150" s="13"/>
      <c r="B150" s="224"/>
      <c r="C150" s="225"/>
      <c r="D150" s="226" t="s">
        <v>145</v>
      </c>
      <c r="E150" s="227" t="s">
        <v>19</v>
      </c>
      <c r="F150" s="228" t="s">
        <v>85</v>
      </c>
      <c r="G150" s="225"/>
      <c r="H150" s="229">
        <v>2</v>
      </c>
      <c r="I150" s="230"/>
      <c r="J150" s="225"/>
      <c r="K150" s="225"/>
      <c r="L150" s="231"/>
      <c r="M150" s="232"/>
      <c r="N150" s="233"/>
      <c r="O150" s="233"/>
      <c r="P150" s="233"/>
      <c r="Q150" s="233"/>
      <c r="R150" s="233"/>
      <c r="S150" s="233"/>
      <c r="T150" s="23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5" t="s">
        <v>145</v>
      </c>
      <c r="AU150" s="235" t="s">
        <v>85</v>
      </c>
      <c r="AV150" s="13" t="s">
        <v>85</v>
      </c>
      <c r="AW150" s="13" t="s">
        <v>37</v>
      </c>
      <c r="AX150" s="13" t="s">
        <v>75</v>
      </c>
      <c r="AY150" s="235" t="s">
        <v>134</v>
      </c>
    </row>
    <row r="151" s="14" customFormat="1">
      <c r="A151" s="14"/>
      <c r="B151" s="236"/>
      <c r="C151" s="237"/>
      <c r="D151" s="226" t="s">
        <v>145</v>
      </c>
      <c r="E151" s="238" t="s">
        <v>19</v>
      </c>
      <c r="F151" s="239" t="s">
        <v>147</v>
      </c>
      <c r="G151" s="237"/>
      <c r="H151" s="240">
        <v>2</v>
      </c>
      <c r="I151" s="241"/>
      <c r="J151" s="237"/>
      <c r="K151" s="237"/>
      <c r="L151" s="242"/>
      <c r="M151" s="243"/>
      <c r="N151" s="244"/>
      <c r="O151" s="244"/>
      <c r="P151" s="244"/>
      <c r="Q151" s="244"/>
      <c r="R151" s="244"/>
      <c r="S151" s="244"/>
      <c r="T151" s="245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6" t="s">
        <v>145</v>
      </c>
      <c r="AU151" s="246" t="s">
        <v>85</v>
      </c>
      <c r="AV151" s="14" t="s">
        <v>141</v>
      </c>
      <c r="AW151" s="14" t="s">
        <v>37</v>
      </c>
      <c r="AX151" s="14" t="s">
        <v>83</v>
      </c>
      <c r="AY151" s="246" t="s">
        <v>134</v>
      </c>
    </row>
    <row r="152" s="2" customFormat="1" ht="16.5" customHeight="1">
      <c r="A152" s="40"/>
      <c r="B152" s="41"/>
      <c r="C152" s="257" t="s">
        <v>241</v>
      </c>
      <c r="D152" s="257" t="s">
        <v>242</v>
      </c>
      <c r="E152" s="258" t="s">
        <v>267</v>
      </c>
      <c r="F152" s="259" t="s">
        <v>268</v>
      </c>
      <c r="G152" s="260" t="s">
        <v>245</v>
      </c>
      <c r="H152" s="261">
        <v>4</v>
      </c>
      <c r="I152" s="262"/>
      <c r="J152" s="263">
        <f>ROUND(I152*H152,2)</f>
        <v>0</v>
      </c>
      <c r="K152" s="259" t="s">
        <v>140</v>
      </c>
      <c r="L152" s="264"/>
      <c r="M152" s="265" t="s">
        <v>19</v>
      </c>
      <c r="N152" s="266" t="s">
        <v>46</v>
      </c>
      <c r="O152" s="86"/>
      <c r="P152" s="215">
        <f>O152*H152</f>
        <v>0</v>
      </c>
      <c r="Q152" s="215">
        <v>1</v>
      </c>
      <c r="R152" s="215">
        <f>Q152*H152</f>
        <v>4</v>
      </c>
      <c r="S152" s="215">
        <v>0</v>
      </c>
      <c r="T152" s="216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7" t="s">
        <v>188</v>
      </c>
      <c r="AT152" s="217" t="s">
        <v>242</v>
      </c>
      <c r="AU152" s="217" t="s">
        <v>85</v>
      </c>
      <c r="AY152" s="19" t="s">
        <v>134</v>
      </c>
      <c r="BE152" s="218">
        <f>IF(N152="základní",J152,0)</f>
        <v>0</v>
      </c>
      <c r="BF152" s="218">
        <f>IF(N152="snížená",J152,0)</f>
        <v>0</v>
      </c>
      <c r="BG152" s="218">
        <f>IF(N152="zákl. přenesená",J152,0)</f>
        <v>0</v>
      </c>
      <c r="BH152" s="218">
        <f>IF(N152="sníž. přenesená",J152,0)</f>
        <v>0</v>
      </c>
      <c r="BI152" s="218">
        <f>IF(N152="nulová",J152,0)</f>
        <v>0</v>
      </c>
      <c r="BJ152" s="19" t="s">
        <v>83</v>
      </c>
      <c r="BK152" s="218">
        <f>ROUND(I152*H152,2)</f>
        <v>0</v>
      </c>
      <c r="BL152" s="19" t="s">
        <v>141</v>
      </c>
      <c r="BM152" s="217" t="s">
        <v>825</v>
      </c>
    </row>
    <row r="153" s="2" customFormat="1">
      <c r="A153" s="40"/>
      <c r="B153" s="41"/>
      <c r="C153" s="42"/>
      <c r="D153" s="219" t="s">
        <v>143</v>
      </c>
      <c r="E153" s="42"/>
      <c r="F153" s="220" t="s">
        <v>270</v>
      </c>
      <c r="G153" s="42"/>
      <c r="H153" s="42"/>
      <c r="I153" s="221"/>
      <c r="J153" s="42"/>
      <c r="K153" s="42"/>
      <c r="L153" s="46"/>
      <c r="M153" s="222"/>
      <c r="N153" s="223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143</v>
      </c>
      <c r="AU153" s="19" t="s">
        <v>85</v>
      </c>
    </row>
    <row r="154" s="13" customFormat="1">
      <c r="A154" s="13"/>
      <c r="B154" s="224"/>
      <c r="C154" s="225"/>
      <c r="D154" s="226" t="s">
        <v>145</v>
      </c>
      <c r="E154" s="227" t="s">
        <v>19</v>
      </c>
      <c r="F154" s="228" t="s">
        <v>271</v>
      </c>
      <c r="G154" s="225"/>
      <c r="H154" s="229">
        <v>4</v>
      </c>
      <c r="I154" s="230"/>
      <c r="J154" s="225"/>
      <c r="K154" s="225"/>
      <c r="L154" s="231"/>
      <c r="M154" s="232"/>
      <c r="N154" s="233"/>
      <c r="O154" s="233"/>
      <c r="P154" s="233"/>
      <c r="Q154" s="233"/>
      <c r="R154" s="233"/>
      <c r="S154" s="233"/>
      <c r="T154" s="23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5" t="s">
        <v>145</v>
      </c>
      <c r="AU154" s="235" t="s">
        <v>85</v>
      </c>
      <c r="AV154" s="13" t="s">
        <v>85</v>
      </c>
      <c r="AW154" s="13" t="s">
        <v>37</v>
      </c>
      <c r="AX154" s="13" t="s">
        <v>83</v>
      </c>
      <c r="AY154" s="235" t="s">
        <v>134</v>
      </c>
    </row>
    <row r="155" s="2" customFormat="1" ht="24.15" customHeight="1">
      <c r="A155" s="40"/>
      <c r="B155" s="41"/>
      <c r="C155" s="206" t="s">
        <v>250</v>
      </c>
      <c r="D155" s="206" t="s">
        <v>136</v>
      </c>
      <c r="E155" s="207" t="s">
        <v>272</v>
      </c>
      <c r="F155" s="208" t="s">
        <v>273</v>
      </c>
      <c r="G155" s="209" t="s">
        <v>245</v>
      </c>
      <c r="H155" s="210">
        <v>120</v>
      </c>
      <c r="I155" s="211"/>
      <c r="J155" s="212">
        <f>ROUND(I155*H155,2)</f>
        <v>0</v>
      </c>
      <c r="K155" s="208" t="s">
        <v>140</v>
      </c>
      <c r="L155" s="46"/>
      <c r="M155" s="213" t="s">
        <v>19</v>
      </c>
      <c r="N155" s="214" t="s">
        <v>46</v>
      </c>
      <c r="O155" s="86"/>
      <c r="P155" s="215">
        <f>O155*H155</f>
        <v>0</v>
      </c>
      <c r="Q155" s="215">
        <v>0</v>
      </c>
      <c r="R155" s="215">
        <f>Q155*H155</f>
        <v>0</v>
      </c>
      <c r="S155" s="215">
        <v>0</v>
      </c>
      <c r="T155" s="216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7" t="s">
        <v>141</v>
      </c>
      <c r="AT155" s="217" t="s">
        <v>136</v>
      </c>
      <c r="AU155" s="217" t="s">
        <v>85</v>
      </c>
      <c r="AY155" s="19" t="s">
        <v>134</v>
      </c>
      <c r="BE155" s="218">
        <f>IF(N155="základní",J155,0)</f>
        <v>0</v>
      </c>
      <c r="BF155" s="218">
        <f>IF(N155="snížená",J155,0)</f>
        <v>0</v>
      </c>
      <c r="BG155" s="218">
        <f>IF(N155="zákl. přenesená",J155,0)</f>
        <v>0</v>
      </c>
      <c r="BH155" s="218">
        <f>IF(N155="sníž. přenesená",J155,0)</f>
        <v>0</v>
      </c>
      <c r="BI155" s="218">
        <f>IF(N155="nulová",J155,0)</f>
        <v>0</v>
      </c>
      <c r="BJ155" s="19" t="s">
        <v>83</v>
      </c>
      <c r="BK155" s="218">
        <f>ROUND(I155*H155,2)</f>
        <v>0</v>
      </c>
      <c r="BL155" s="19" t="s">
        <v>141</v>
      </c>
      <c r="BM155" s="217" t="s">
        <v>826</v>
      </c>
    </row>
    <row r="156" s="2" customFormat="1">
      <c r="A156" s="40"/>
      <c r="B156" s="41"/>
      <c r="C156" s="42"/>
      <c r="D156" s="219" t="s">
        <v>143</v>
      </c>
      <c r="E156" s="42"/>
      <c r="F156" s="220" t="s">
        <v>275</v>
      </c>
      <c r="G156" s="42"/>
      <c r="H156" s="42"/>
      <c r="I156" s="221"/>
      <c r="J156" s="42"/>
      <c r="K156" s="42"/>
      <c r="L156" s="46"/>
      <c r="M156" s="222"/>
      <c r="N156" s="223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143</v>
      </c>
      <c r="AU156" s="19" t="s">
        <v>85</v>
      </c>
    </row>
    <row r="157" s="13" customFormat="1">
      <c r="A157" s="13"/>
      <c r="B157" s="224"/>
      <c r="C157" s="225"/>
      <c r="D157" s="226" t="s">
        <v>145</v>
      </c>
      <c r="E157" s="227" t="s">
        <v>19</v>
      </c>
      <c r="F157" s="228" t="s">
        <v>827</v>
      </c>
      <c r="G157" s="225"/>
      <c r="H157" s="229">
        <v>120</v>
      </c>
      <c r="I157" s="230"/>
      <c r="J157" s="225"/>
      <c r="K157" s="225"/>
      <c r="L157" s="231"/>
      <c r="M157" s="232"/>
      <c r="N157" s="233"/>
      <c r="O157" s="233"/>
      <c r="P157" s="233"/>
      <c r="Q157" s="233"/>
      <c r="R157" s="233"/>
      <c r="S157" s="233"/>
      <c r="T157" s="23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5" t="s">
        <v>145</v>
      </c>
      <c r="AU157" s="235" t="s">
        <v>85</v>
      </c>
      <c r="AV157" s="13" t="s">
        <v>85</v>
      </c>
      <c r="AW157" s="13" t="s">
        <v>37</v>
      </c>
      <c r="AX157" s="13" t="s">
        <v>83</v>
      </c>
      <c r="AY157" s="235" t="s">
        <v>134</v>
      </c>
    </row>
    <row r="158" s="2" customFormat="1" ht="24.15" customHeight="1">
      <c r="A158" s="40"/>
      <c r="B158" s="41"/>
      <c r="C158" s="206" t="s">
        <v>256</v>
      </c>
      <c r="D158" s="206" t="s">
        <v>136</v>
      </c>
      <c r="E158" s="207" t="s">
        <v>278</v>
      </c>
      <c r="F158" s="208" t="s">
        <v>279</v>
      </c>
      <c r="G158" s="209" t="s">
        <v>150</v>
      </c>
      <c r="H158" s="210">
        <v>32.100000000000001</v>
      </c>
      <c r="I158" s="211"/>
      <c r="J158" s="212">
        <f>ROUND(I158*H158,2)</f>
        <v>0</v>
      </c>
      <c r="K158" s="208" t="s">
        <v>140</v>
      </c>
      <c r="L158" s="46"/>
      <c r="M158" s="213" t="s">
        <v>19</v>
      </c>
      <c r="N158" s="214" t="s">
        <v>46</v>
      </c>
      <c r="O158" s="86"/>
      <c r="P158" s="215">
        <f>O158*H158</f>
        <v>0</v>
      </c>
      <c r="Q158" s="215">
        <v>0</v>
      </c>
      <c r="R158" s="215">
        <f>Q158*H158</f>
        <v>0</v>
      </c>
      <c r="S158" s="215">
        <v>0</v>
      </c>
      <c r="T158" s="216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17" t="s">
        <v>141</v>
      </c>
      <c r="AT158" s="217" t="s">
        <v>136</v>
      </c>
      <c r="AU158" s="217" t="s">
        <v>85</v>
      </c>
      <c r="AY158" s="19" t="s">
        <v>134</v>
      </c>
      <c r="BE158" s="218">
        <f>IF(N158="základní",J158,0)</f>
        <v>0</v>
      </c>
      <c r="BF158" s="218">
        <f>IF(N158="snížená",J158,0)</f>
        <v>0</v>
      </c>
      <c r="BG158" s="218">
        <f>IF(N158="zákl. přenesená",J158,0)</f>
        <v>0</v>
      </c>
      <c r="BH158" s="218">
        <f>IF(N158="sníž. přenesená",J158,0)</f>
        <v>0</v>
      </c>
      <c r="BI158" s="218">
        <f>IF(N158="nulová",J158,0)</f>
        <v>0</v>
      </c>
      <c r="BJ158" s="19" t="s">
        <v>83</v>
      </c>
      <c r="BK158" s="218">
        <f>ROUND(I158*H158,2)</f>
        <v>0</v>
      </c>
      <c r="BL158" s="19" t="s">
        <v>141</v>
      </c>
      <c r="BM158" s="217" t="s">
        <v>828</v>
      </c>
    </row>
    <row r="159" s="2" customFormat="1">
      <c r="A159" s="40"/>
      <c r="B159" s="41"/>
      <c r="C159" s="42"/>
      <c r="D159" s="219" t="s">
        <v>143</v>
      </c>
      <c r="E159" s="42"/>
      <c r="F159" s="220" t="s">
        <v>281</v>
      </c>
      <c r="G159" s="42"/>
      <c r="H159" s="42"/>
      <c r="I159" s="221"/>
      <c r="J159" s="42"/>
      <c r="K159" s="42"/>
      <c r="L159" s="46"/>
      <c r="M159" s="222"/>
      <c r="N159" s="223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143</v>
      </c>
      <c r="AU159" s="19" t="s">
        <v>85</v>
      </c>
    </row>
    <row r="160" s="15" customFormat="1">
      <c r="A160" s="15"/>
      <c r="B160" s="247"/>
      <c r="C160" s="248"/>
      <c r="D160" s="226" t="s">
        <v>145</v>
      </c>
      <c r="E160" s="249" t="s">
        <v>19</v>
      </c>
      <c r="F160" s="250" t="s">
        <v>282</v>
      </c>
      <c r="G160" s="248"/>
      <c r="H160" s="249" t="s">
        <v>19</v>
      </c>
      <c r="I160" s="251"/>
      <c r="J160" s="248"/>
      <c r="K160" s="248"/>
      <c r="L160" s="252"/>
      <c r="M160" s="253"/>
      <c r="N160" s="254"/>
      <c r="O160" s="254"/>
      <c r="P160" s="254"/>
      <c r="Q160" s="254"/>
      <c r="R160" s="254"/>
      <c r="S160" s="254"/>
      <c r="T160" s="255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56" t="s">
        <v>145</v>
      </c>
      <c r="AU160" s="256" t="s">
        <v>85</v>
      </c>
      <c r="AV160" s="15" t="s">
        <v>83</v>
      </c>
      <c r="AW160" s="15" t="s">
        <v>37</v>
      </c>
      <c r="AX160" s="15" t="s">
        <v>75</v>
      </c>
      <c r="AY160" s="256" t="s">
        <v>134</v>
      </c>
    </row>
    <row r="161" s="13" customFormat="1">
      <c r="A161" s="13"/>
      <c r="B161" s="224"/>
      <c r="C161" s="225"/>
      <c r="D161" s="226" t="s">
        <v>145</v>
      </c>
      <c r="E161" s="227" t="s">
        <v>19</v>
      </c>
      <c r="F161" s="228" t="s">
        <v>829</v>
      </c>
      <c r="G161" s="225"/>
      <c r="H161" s="229">
        <v>25.800000000000001</v>
      </c>
      <c r="I161" s="230"/>
      <c r="J161" s="225"/>
      <c r="K161" s="225"/>
      <c r="L161" s="231"/>
      <c r="M161" s="232"/>
      <c r="N161" s="233"/>
      <c r="O161" s="233"/>
      <c r="P161" s="233"/>
      <c r="Q161" s="233"/>
      <c r="R161" s="233"/>
      <c r="S161" s="233"/>
      <c r="T161" s="234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5" t="s">
        <v>145</v>
      </c>
      <c r="AU161" s="235" t="s">
        <v>85</v>
      </c>
      <c r="AV161" s="13" t="s">
        <v>85</v>
      </c>
      <c r="AW161" s="13" t="s">
        <v>37</v>
      </c>
      <c r="AX161" s="13" t="s">
        <v>75</v>
      </c>
      <c r="AY161" s="235" t="s">
        <v>134</v>
      </c>
    </row>
    <row r="162" s="15" customFormat="1">
      <c r="A162" s="15"/>
      <c r="B162" s="247"/>
      <c r="C162" s="248"/>
      <c r="D162" s="226" t="s">
        <v>145</v>
      </c>
      <c r="E162" s="249" t="s">
        <v>19</v>
      </c>
      <c r="F162" s="250" t="s">
        <v>284</v>
      </c>
      <c r="G162" s="248"/>
      <c r="H162" s="249" t="s">
        <v>19</v>
      </c>
      <c r="I162" s="251"/>
      <c r="J162" s="248"/>
      <c r="K162" s="248"/>
      <c r="L162" s="252"/>
      <c r="M162" s="253"/>
      <c r="N162" s="254"/>
      <c r="O162" s="254"/>
      <c r="P162" s="254"/>
      <c r="Q162" s="254"/>
      <c r="R162" s="254"/>
      <c r="S162" s="254"/>
      <c r="T162" s="255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56" t="s">
        <v>145</v>
      </c>
      <c r="AU162" s="256" t="s">
        <v>85</v>
      </c>
      <c r="AV162" s="15" t="s">
        <v>83</v>
      </c>
      <c r="AW162" s="15" t="s">
        <v>37</v>
      </c>
      <c r="AX162" s="15" t="s">
        <v>75</v>
      </c>
      <c r="AY162" s="256" t="s">
        <v>134</v>
      </c>
    </row>
    <row r="163" s="13" customFormat="1">
      <c r="A163" s="13"/>
      <c r="B163" s="224"/>
      <c r="C163" s="225"/>
      <c r="D163" s="226" t="s">
        <v>145</v>
      </c>
      <c r="E163" s="227" t="s">
        <v>19</v>
      </c>
      <c r="F163" s="228" t="s">
        <v>830</v>
      </c>
      <c r="G163" s="225"/>
      <c r="H163" s="229">
        <v>1.5</v>
      </c>
      <c r="I163" s="230"/>
      <c r="J163" s="225"/>
      <c r="K163" s="225"/>
      <c r="L163" s="231"/>
      <c r="M163" s="232"/>
      <c r="N163" s="233"/>
      <c r="O163" s="233"/>
      <c r="P163" s="233"/>
      <c r="Q163" s="233"/>
      <c r="R163" s="233"/>
      <c r="S163" s="233"/>
      <c r="T163" s="234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5" t="s">
        <v>145</v>
      </c>
      <c r="AU163" s="235" t="s">
        <v>85</v>
      </c>
      <c r="AV163" s="13" t="s">
        <v>85</v>
      </c>
      <c r="AW163" s="13" t="s">
        <v>37</v>
      </c>
      <c r="AX163" s="13" t="s">
        <v>75</v>
      </c>
      <c r="AY163" s="235" t="s">
        <v>134</v>
      </c>
    </row>
    <row r="164" s="13" customFormat="1">
      <c r="A164" s="13"/>
      <c r="B164" s="224"/>
      <c r="C164" s="225"/>
      <c r="D164" s="226" t="s">
        <v>145</v>
      </c>
      <c r="E164" s="227" t="s">
        <v>19</v>
      </c>
      <c r="F164" s="228" t="s">
        <v>831</v>
      </c>
      <c r="G164" s="225"/>
      <c r="H164" s="229">
        <v>4.7999999999999998</v>
      </c>
      <c r="I164" s="230"/>
      <c r="J164" s="225"/>
      <c r="K164" s="225"/>
      <c r="L164" s="231"/>
      <c r="M164" s="232"/>
      <c r="N164" s="233"/>
      <c r="O164" s="233"/>
      <c r="P164" s="233"/>
      <c r="Q164" s="233"/>
      <c r="R164" s="233"/>
      <c r="S164" s="233"/>
      <c r="T164" s="234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5" t="s">
        <v>145</v>
      </c>
      <c r="AU164" s="235" t="s">
        <v>85</v>
      </c>
      <c r="AV164" s="13" t="s">
        <v>85</v>
      </c>
      <c r="AW164" s="13" t="s">
        <v>37</v>
      </c>
      <c r="AX164" s="13" t="s">
        <v>75</v>
      </c>
      <c r="AY164" s="235" t="s">
        <v>134</v>
      </c>
    </row>
    <row r="165" s="14" customFormat="1">
      <c r="A165" s="14"/>
      <c r="B165" s="236"/>
      <c r="C165" s="237"/>
      <c r="D165" s="226" t="s">
        <v>145</v>
      </c>
      <c r="E165" s="238" t="s">
        <v>19</v>
      </c>
      <c r="F165" s="239" t="s">
        <v>147</v>
      </c>
      <c r="G165" s="237"/>
      <c r="H165" s="240">
        <v>32.100000000000001</v>
      </c>
      <c r="I165" s="241"/>
      <c r="J165" s="237"/>
      <c r="K165" s="237"/>
      <c r="L165" s="242"/>
      <c r="M165" s="243"/>
      <c r="N165" s="244"/>
      <c r="O165" s="244"/>
      <c r="P165" s="244"/>
      <c r="Q165" s="244"/>
      <c r="R165" s="244"/>
      <c r="S165" s="244"/>
      <c r="T165" s="245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6" t="s">
        <v>145</v>
      </c>
      <c r="AU165" s="246" t="s">
        <v>85</v>
      </c>
      <c r="AV165" s="14" t="s">
        <v>141</v>
      </c>
      <c r="AW165" s="14" t="s">
        <v>37</v>
      </c>
      <c r="AX165" s="14" t="s">
        <v>83</v>
      </c>
      <c r="AY165" s="246" t="s">
        <v>134</v>
      </c>
    </row>
    <row r="166" s="2" customFormat="1" ht="16.5" customHeight="1">
      <c r="A166" s="40"/>
      <c r="B166" s="41"/>
      <c r="C166" s="257" t="s">
        <v>200</v>
      </c>
      <c r="D166" s="257" t="s">
        <v>242</v>
      </c>
      <c r="E166" s="258" t="s">
        <v>288</v>
      </c>
      <c r="F166" s="259" t="s">
        <v>289</v>
      </c>
      <c r="G166" s="260" t="s">
        <v>245</v>
      </c>
      <c r="H166" s="261">
        <v>51.359999999999999</v>
      </c>
      <c r="I166" s="262"/>
      <c r="J166" s="263">
        <f>ROUND(I166*H166,2)</f>
        <v>0</v>
      </c>
      <c r="K166" s="259" t="s">
        <v>140</v>
      </c>
      <c r="L166" s="264"/>
      <c r="M166" s="265" t="s">
        <v>19</v>
      </c>
      <c r="N166" s="266" t="s">
        <v>46</v>
      </c>
      <c r="O166" s="86"/>
      <c r="P166" s="215">
        <f>O166*H166</f>
        <v>0</v>
      </c>
      <c r="Q166" s="215">
        <v>1</v>
      </c>
      <c r="R166" s="215">
        <f>Q166*H166</f>
        <v>51.359999999999999</v>
      </c>
      <c r="S166" s="215">
        <v>0</v>
      </c>
      <c r="T166" s="216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17" t="s">
        <v>188</v>
      </c>
      <c r="AT166" s="217" t="s">
        <v>242</v>
      </c>
      <c r="AU166" s="217" t="s">
        <v>85</v>
      </c>
      <c r="AY166" s="19" t="s">
        <v>134</v>
      </c>
      <c r="BE166" s="218">
        <f>IF(N166="základní",J166,0)</f>
        <v>0</v>
      </c>
      <c r="BF166" s="218">
        <f>IF(N166="snížená",J166,0)</f>
        <v>0</v>
      </c>
      <c r="BG166" s="218">
        <f>IF(N166="zákl. přenesená",J166,0)</f>
        <v>0</v>
      </c>
      <c r="BH166" s="218">
        <f>IF(N166="sníž. přenesená",J166,0)</f>
        <v>0</v>
      </c>
      <c r="BI166" s="218">
        <f>IF(N166="nulová",J166,0)</f>
        <v>0</v>
      </c>
      <c r="BJ166" s="19" t="s">
        <v>83</v>
      </c>
      <c r="BK166" s="218">
        <f>ROUND(I166*H166,2)</f>
        <v>0</v>
      </c>
      <c r="BL166" s="19" t="s">
        <v>141</v>
      </c>
      <c r="BM166" s="217" t="s">
        <v>832</v>
      </c>
    </row>
    <row r="167" s="2" customFormat="1">
      <c r="A167" s="40"/>
      <c r="B167" s="41"/>
      <c r="C167" s="42"/>
      <c r="D167" s="219" t="s">
        <v>143</v>
      </c>
      <c r="E167" s="42"/>
      <c r="F167" s="220" t="s">
        <v>291</v>
      </c>
      <c r="G167" s="42"/>
      <c r="H167" s="42"/>
      <c r="I167" s="221"/>
      <c r="J167" s="42"/>
      <c r="K167" s="42"/>
      <c r="L167" s="46"/>
      <c r="M167" s="222"/>
      <c r="N167" s="223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143</v>
      </c>
      <c r="AU167" s="19" t="s">
        <v>85</v>
      </c>
    </row>
    <row r="168" s="13" customFormat="1">
      <c r="A168" s="13"/>
      <c r="B168" s="224"/>
      <c r="C168" s="225"/>
      <c r="D168" s="226" t="s">
        <v>145</v>
      </c>
      <c r="E168" s="227" t="s">
        <v>19</v>
      </c>
      <c r="F168" s="228" t="s">
        <v>833</v>
      </c>
      <c r="G168" s="225"/>
      <c r="H168" s="229">
        <v>51.359999999999999</v>
      </c>
      <c r="I168" s="230"/>
      <c r="J168" s="225"/>
      <c r="K168" s="225"/>
      <c r="L168" s="231"/>
      <c r="M168" s="232"/>
      <c r="N168" s="233"/>
      <c r="O168" s="233"/>
      <c r="P168" s="233"/>
      <c r="Q168" s="233"/>
      <c r="R168" s="233"/>
      <c r="S168" s="233"/>
      <c r="T168" s="23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5" t="s">
        <v>145</v>
      </c>
      <c r="AU168" s="235" t="s">
        <v>85</v>
      </c>
      <c r="AV168" s="13" t="s">
        <v>85</v>
      </c>
      <c r="AW168" s="13" t="s">
        <v>37</v>
      </c>
      <c r="AX168" s="13" t="s">
        <v>83</v>
      </c>
      <c r="AY168" s="235" t="s">
        <v>134</v>
      </c>
    </row>
    <row r="169" s="2" customFormat="1" ht="16.5" customHeight="1">
      <c r="A169" s="40"/>
      <c r="B169" s="41"/>
      <c r="C169" s="206" t="s">
        <v>266</v>
      </c>
      <c r="D169" s="206" t="s">
        <v>136</v>
      </c>
      <c r="E169" s="207" t="s">
        <v>294</v>
      </c>
      <c r="F169" s="208" t="s">
        <v>295</v>
      </c>
      <c r="G169" s="209" t="s">
        <v>139</v>
      </c>
      <c r="H169" s="210">
        <v>16.800000000000001</v>
      </c>
      <c r="I169" s="211"/>
      <c r="J169" s="212">
        <f>ROUND(I169*H169,2)</f>
        <v>0</v>
      </c>
      <c r="K169" s="208" t="s">
        <v>140</v>
      </c>
      <c r="L169" s="46"/>
      <c r="M169" s="213" t="s">
        <v>19</v>
      </c>
      <c r="N169" s="214" t="s">
        <v>46</v>
      </c>
      <c r="O169" s="86"/>
      <c r="P169" s="215">
        <f>O169*H169</f>
        <v>0</v>
      </c>
      <c r="Q169" s="215">
        <v>0</v>
      </c>
      <c r="R169" s="215">
        <f>Q169*H169</f>
        <v>0</v>
      </c>
      <c r="S169" s="215">
        <v>0</v>
      </c>
      <c r="T169" s="216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17" t="s">
        <v>141</v>
      </c>
      <c r="AT169" s="217" t="s">
        <v>136</v>
      </c>
      <c r="AU169" s="217" t="s">
        <v>85</v>
      </c>
      <c r="AY169" s="19" t="s">
        <v>134</v>
      </c>
      <c r="BE169" s="218">
        <f>IF(N169="základní",J169,0)</f>
        <v>0</v>
      </c>
      <c r="BF169" s="218">
        <f>IF(N169="snížená",J169,0)</f>
        <v>0</v>
      </c>
      <c r="BG169" s="218">
        <f>IF(N169="zákl. přenesená",J169,0)</f>
        <v>0</v>
      </c>
      <c r="BH169" s="218">
        <f>IF(N169="sníž. přenesená",J169,0)</f>
        <v>0</v>
      </c>
      <c r="BI169" s="218">
        <f>IF(N169="nulová",J169,0)</f>
        <v>0</v>
      </c>
      <c r="BJ169" s="19" t="s">
        <v>83</v>
      </c>
      <c r="BK169" s="218">
        <f>ROUND(I169*H169,2)</f>
        <v>0</v>
      </c>
      <c r="BL169" s="19" t="s">
        <v>141</v>
      </c>
      <c r="BM169" s="217" t="s">
        <v>834</v>
      </c>
    </row>
    <row r="170" s="2" customFormat="1">
      <c r="A170" s="40"/>
      <c r="B170" s="41"/>
      <c r="C170" s="42"/>
      <c r="D170" s="219" t="s">
        <v>143</v>
      </c>
      <c r="E170" s="42"/>
      <c r="F170" s="220" t="s">
        <v>297</v>
      </c>
      <c r="G170" s="42"/>
      <c r="H170" s="42"/>
      <c r="I170" s="221"/>
      <c r="J170" s="42"/>
      <c r="K170" s="42"/>
      <c r="L170" s="46"/>
      <c r="M170" s="222"/>
      <c r="N170" s="223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143</v>
      </c>
      <c r="AU170" s="19" t="s">
        <v>85</v>
      </c>
    </row>
    <row r="171" s="13" customFormat="1">
      <c r="A171" s="13"/>
      <c r="B171" s="224"/>
      <c r="C171" s="225"/>
      <c r="D171" s="226" t="s">
        <v>145</v>
      </c>
      <c r="E171" s="227" t="s">
        <v>19</v>
      </c>
      <c r="F171" s="228" t="s">
        <v>807</v>
      </c>
      <c r="G171" s="225"/>
      <c r="H171" s="229">
        <v>16.800000000000001</v>
      </c>
      <c r="I171" s="230"/>
      <c r="J171" s="225"/>
      <c r="K171" s="225"/>
      <c r="L171" s="231"/>
      <c r="M171" s="232"/>
      <c r="N171" s="233"/>
      <c r="O171" s="233"/>
      <c r="P171" s="233"/>
      <c r="Q171" s="233"/>
      <c r="R171" s="233"/>
      <c r="S171" s="233"/>
      <c r="T171" s="23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5" t="s">
        <v>145</v>
      </c>
      <c r="AU171" s="235" t="s">
        <v>85</v>
      </c>
      <c r="AV171" s="13" t="s">
        <v>85</v>
      </c>
      <c r="AW171" s="13" t="s">
        <v>37</v>
      </c>
      <c r="AX171" s="13" t="s">
        <v>75</v>
      </c>
      <c r="AY171" s="235" t="s">
        <v>134</v>
      </c>
    </row>
    <row r="172" s="14" customFormat="1">
      <c r="A172" s="14"/>
      <c r="B172" s="236"/>
      <c r="C172" s="237"/>
      <c r="D172" s="226" t="s">
        <v>145</v>
      </c>
      <c r="E172" s="238" t="s">
        <v>19</v>
      </c>
      <c r="F172" s="239" t="s">
        <v>147</v>
      </c>
      <c r="G172" s="237"/>
      <c r="H172" s="240">
        <v>16.800000000000001</v>
      </c>
      <c r="I172" s="241"/>
      <c r="J172" s="237"/>
      <c r="K172" s="237"/>
      <c r="L172" s="242"/>
      <c r="M172" s="243"/>
      <c r="N172" s="244"/>
      <c r="O172" s="244"/>
      <c r="P172" s="244"/>
      <c r="Q172" s="244"/>
      <c r="R172" s="244"/>
      <c r="S172" s="244"/>
      <c r="T172" s="245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6" t="s">
        <v>145</v>
      </c>
      <c r="AU172" s="246" t="s">
        <v>85</v>
      </c>
      <c r="AV172" s="14" t="s">
        <v>141</v>
      </c>
      <c r="AW172" s="14" t="s">
        <v>37</v>
      </c>
      <c r="AX172" s="14" t="s">
        <v>83</v>
      </c>
      <c r="AY172" s="246" t="s">
        <v>134</v>
      </c>
    </row>
    <row r="173" s="2" customFormat="1" ht="24.15" customHeight="1">
      <c r="A173" s="40"/>
      <c r="B173" s="41"/>
      <c r="C173" s="206" t="s">
        <v>7</v>
      </c>
      <c r="D173" s="206" t="s">
        <v>136</v>
      </c>
      <c r="E173" s="207" t="s">
        <v>299</v>
      </c>
      <c r="F173" s="208" t="s">
        <v>300</v>
      </c>
      <c r="G173" s="209" t="s">
        <v>139</v>
      </c>
      <c r="H173" s="210">
        <v>16.800000000000001</v>
      </c>
      <c r="I173" s="211"/>
      <c r="J173" s="212">
        <f>ROUND(I173*H173,2)</f>
        <v>0</v>
      </c>
      <c r="K173" s="208" t="s">
        <v>140</v>
      </c>
      <c r="L173" s="46"/>
      <c r="M173" s="213" t="s">
        <v>19</v>
      </c>
      <c r="N173" s="214" t="s">
        <v>46</v>
      </c>
      <c r="O173" s="86"/>
      <c r="P173" s="215">
        <f>O173*H173</f>
        <v>0</v>
      </c>
      <c r="Q173" s="215">
        <v>0</v>
      </c>
      <c r="R173" s="215">
        <f>Q173*H173</f>
        <v>0</v>
      </c>
      <c r="S173" s="215">
        <v>0</v>
      </c>
      <c r="T173" s="216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17" t="s">
        <v>141</v>
      </c>
      <c r="AT173" s="217" t="s">
        <v>136</v>
      </c>
      <c r="AU173" s="217" t="s">
        <v>85</v>
      </c>
      <c r="AY173" s="19" t="s">
        <v>134</v>
      </c>
      <c r="BE173" s="218">
        <f>IF(N173="základní",J173,0)</f>
        <v>0</v>
      </c>
      <c r="BF173" s="218">
        <f>IF(N173="snížená",J173,0)</f>
        <v>0</v>
      </c>
      <c r="BG173" s="218">
        <f>IF(N173="zákl. přenesená",J173,0)</f>
        <v>0</v>
      </c>
      <c r="BH173" s="218">
        <f>IF(N173="sníž. přenesená",J173,0)</f>
        <v>0</v>
      </c>
      <c r="BI173" s="218">
        <f>IF(N173="nulová",J173,0)</f>
        <v>0</v>
      </c>
      <c r="BJ173" s="19" t="s">
        <v>83</v>
      </c>
      <c r="BK173" s="218">
        <f>ROUND(I173*H173,2)</f>
        <v>0</v>
      </c>
      <c r="BL173" s="19" t="s">
        <v>141</v>
      </c>
      <c r="BM173" s="217" t="s">
        <v>835</v>
      </c>
    </row>
    <row r="174" s="2" customFormat="1">
      <c r="A174" s="40"/>
      <c r="B174" s="41"/>
      <c r="C174" s="42"/>
      <c r="D174" s="219" t="s">
        <v>143</v>
      </c>
      <c r="E174" s="42"/>
      <c r="F174" s="220" t="s">
        <v>302</v>
      </c>
      <c r="G174" s="42"/>
      <c r="H174" s="42"/>
      <c r="I174" s="221"/>
      <c r="J174" s="42"/>
      <c r="K174" s="42"/>
      <c r="L174" s="46"/>
      <c r="M174" s="222"/>
      <c r="N174" s="223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143</v>
      </c>
      <c r="AU174" s="19" t="s">
        <v>85</v>
      </c>
    </row>
    <row r="175" s="13" customFormat="1">
      <c r="A175" s="13"/>
      <c r="B175" s="224"/>
      <c r="C175" s="225"/>
      <c r="D175" s="226" t="s">
        <v>145</v>
      </c>
      <c r="E175" s="227" t="s">
        <v>19</v>
      </c>
      <c r="F175" s="228" t="s">
        <v>807</v>
      </c>
      <c r="G175" s="225"/>
      <c r="H175" s="229">
        <v>16.800000000000001</v>
      </c>
      <c r="I175" s="230"/>
      <c r="J175" s="225"/>
      <c r="K175" s="225"/>
      <c r="L175" s="231"/>
      <c r="M175" s="232"/>
      <c r="N175" s="233"/>
      <c r="O175" s="233"/>
      <c r="P175" s="233"/>
      <c r="Q175" s="233"/>
      <c r="R175" s="233"/>
      <c r="S175" s="233"/>
      <c r="T175" s="234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5" t="s">
        <v>145</v>
      </c>
      <c r="AU175" s="235" t="s">
        <v>85</v>
      </c>
      <c r="AV175" s="13" t="s">
        <v>85</v>
      </c>
      <c r="AW175" s="13" t="s">
        <v>37</v>
      </c>
      <c r="AX175" s="13" t="s">
        <v>75</v>
      </c>
      <c r="AY175" s="235" t="s">
        <v>134</v>
      </c>
    </row>
    <row r="176" s="14" customFormat="1">
      <c r="A176" s="14"/>
      <c r="B176" s="236"/>
      <c r="C176" s="237"/>
      <c r="D176" s="226" t="s">
        <v>145</v>
      </c>
      <c r="E176" s="238" t="s">
        <v>19</v>
      </c>
      <c r="F176" s="239" t="s">
        <v>147</v>
      </c>
      <c r="G176" s="237"/>
      <c r="H176" s="240">
        <v>16.800000000000001</v>
      </c>
      <c r="I176" s="241"/>
      <c r="J176" s="237"/>
      <c r="K176" s="237"/>
      <c r="L176" s="242"/>
      <c r="M176" s="243"/>
      <c r="N176" s="244"/>
      <c r="O176" s="244"/>
      <c r="P176" s="244"/>
      <c r="Q176" s="244"/>
      <c r="R176" s="244"/>
      <c r="S176" s="244"/>
      <c r="T176" s="245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6" t="s">
        <v>145</v>
      </c>
      <c r="AU176" s="246" t="s">
        <v>85</v>
      </c>
      <c r="AV176" s="14" t="s">
        <v>141</v>
      </c>
      <c r="AW176" s="14" t="s">
        <v>37</v>
      </c>
      <c r="AX176" s="14" t="s">
        <v>83</v>
      </c>
      <c r="AY176" s="246" t="s">
        <v>134</v>
      </c>
    </row>
    <row r="177" s="2" customFormat="1" ht="16.5" customHeight="1">
      <c r="A177" s="40"/>
      <c r="B177" s="41"/>
      <c r="C177" s="257" t="s">
        <v>277</v>
      </c>
      <c r="D177" s="257" t="s">
        <v>242</v>
      </c>
      <c r="E177" s="258" t="s">
        <v>304</v>
      </c>
      <c r="F177" s="259" t="s">
        <v>305</v>
      </c>
      <c r="G177" s="260" t="s">
        <v>306</v>
      </c>
      <c r="H177" s="261">
        <v>0.504</v>
      </c>
      <c r="I177" s="262"/>
      <c r="J177" s="263">
        <f>ROUND(I177*H177,2)</f>
        <v>0</v>
      </c>
      <c r="K177" s="259" t="s">
        <v>140</v>
      </c>
      <c r="L177" s="264"/>
      <c r="M177" s="265" t="s">
        <v>19</v>
      </c>
      <c r="N177" s="266" t="s">
        <v>46</v>
      </c>
      <c r="O177" s="86"/>
      <c r="P177" s="215">
        <f>O177*H177</f>
        <v>0</v>
      </c>
      <c r="Q177" s="215">
        <v>0.001</v>
      </c>
      <c r="R177" s="215">
        <f>Q177*H177</f>
        <v>0.000504</v>
      </c>
      <c r="S177" s="215">
        <v>0</v>
      </c>
      <c r="T177" s="216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17" t="s">
        <v>188</v>
      </c>
      <c r="AT177" s="217" t="s">
        <v>242</v>
      </c>
      <c r="AU177" s="217" t="s">
        <v>85</v>
      </c>
      <c r="AY177" s="19" t="s">
        <v>134</v>
      </c>
      <c r="BE177" s="218">
        <f>IF(N177="základní",J177,0)</f>
        <v>0</v>
      </c>
      <c r="BF177" s="218">
        <f>IF(N177="snížená",J177,0)</f>
        <v>0</v>
      </c>
      <c r="BG177" s="218">
        <f>IF(N177="zákl. přenesená",J177,0)</f>
        <v>0</v>
      </c>
      <c r="BH177" s="218">
        <f>IF(N177="sníž. přenesená",J177,0)</f>
        <v>0</v>
      </c>
      <c r="BI177" s="218">
        <f>IF(N177="nulová",J177,0)</f>
        <v>0</v>
      </c>
      <c r="BJ177" s="19" t="s">
        <v>83</v>
      </c>
      <c r="BK177" s="218">
        <f>ROUND(I177*H177,2)</f>
        <v>0</v>
      </c>
      <c r="BL177" s="19" t="s">
        <v>141</v>
      </c>
      <c r="BM177" s="217" t="s">
        <v>836</v>
      </c>
    </row>
    <row r="178" s="2" customFormat="1">
      <c r="A178" s="40"/>
      <c r="B178" s="41"/>
      <c r="C178" s="42"/>
      <c r="D178" s="219" t="s">
        <v>143</v>
      </c>
      <c r="E178" s="42"/>
      <c r="F178" s="220" t="s">
        <v>308</v>
      </c>
      <c r="G178" s="42"/>
      <c r="H178" s="42"/>
      <c r="I178" s="221"/>
      <c r="J178" s="42"/>
      <c r="K178" s="42"/>
      <c r="L178" s="46"/>
      <c r="M178" s="222"/>
      <c r="N178" s="223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143</v>
      </c>
      <c r="AU178" s="19" t="s">
        <v>85</v>
      </c>
    </row>
    <row r="179" s="13" customFormat="1">
      <c r="A179" s="13"/>
      <c r="B179" s="224"/>
      <c r="C179" s="225"/>
      <c r="D179" s="226" t="s">
        <v>145</v>
      </c>
      <c r="E179" s="227" t="s">
        <v>19</v>
      </c>
      <c r="F179" s="228" t="s">
        <v>837</v>
      </c>
      <c r="G179" s="225"/>
      <c r="H179" s="229">
        <v>0.504</v>
      </c>
      <c r="I179" s="230"/>
      <c r="J179" s="225"/>
      <c r="K179" s="225"/>
      <c r="L179" s="231"/>
      <c r="M179" s="232"/>
      <c r="N179" s="233"/>
      <c r="O179" s="233"/>
      <c r="P179" s="233"/>
      <c r="Q179" s="233"/>
      <c r="R179" s="233"/>
      <c r="S179" s="233"/>
      <c r="T179" s="23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5" t="s">
        <v>145</v>
      </c>
      <c r="AU179" s="235" t="s">
        <v>85</v>
      </c>
      <c r="AV179" s="13" t="s">
        <v>85</v>
      </c>
      <c r="AW179" s="13" t="s">
        <v>37</v>
      </c>
      <c r="AX179" s="13" t="s">
        <v>75</v>
      </c>
      <c r="AY179" s="235" t="s">
        <v>134</v>
      </c>
    </row>
    <row r="180" s="14" customFormat="1">
      <c r="A180" s="14"/>
      <c r="B180" s="236"/>
      <c r="C180" s="237"/>
      <c r="D180" s="226" t="s">
        <v>145</v>
      </c>
      <c r="E180" s="238" t="s">
        <v>19</v>
      </c>
      <c r="F180" s="239" t="s">
        <v>147</v>
      </c>
      <c r="G180" s="237"/>
      <c r="H180" s="240">
        <v>0.504</v>
      </c>
      <c r="I180" s="241"/>
      <c r="J180" s="237"/>
      <c r="K180" s="237"/>
      <c r="L180" s="242"/>
      <c r="M180" s="243"/>
      <c r="N180" s="244"/>
      <c r="O180" s="244"/>
      <c r="P180" s="244"/>
      <c r="Q180" s="244"/>
      <c r="R180" s="244"/>
      <c r="S180" s="244"/>
      <c r="T180" s="245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6" t="s">
        <v>145</v>
      </c>
      <c r="AU180" s="246" t="s">
        <v>85</v>
      </c>
      <c r="AV180" s="14" t="s">
        <v>141</v>
      </c>
      <c r="AW180" s="14" t="s">
        <v>37</v>
      </c>
      <c r="AX180" s="14" t="s">
        <v>83</v>
      </c>
      <c r="AY180" s="246" t="s">
        <v>134</v>
      </c>
    </row>
    <row r="181" s="2" customFormat="1" ht="24.15" customHeight="1">
      <c r="A181" s="40"/>
      <c r="B181" s="41"/>
      <c r="C181" s="206" t="s">
        <v>287</v>
      </c>
      <c r="D181" s="206" t="s">
        <v>136</v>
      </c>
      <c r="E181" s="207" t="s">
        <v>311</v>
      </c>
      <c r="F181" s="208" t="s">
        <v>312</v>
      </c>
      <c r="G181" s="209" t="s">
        <v>139</v>
      </c>
      <c r="H181" s="210">
        <v>16.800000000000001</v>
      </c>
      <c r="I181" s="211"/>
      <c r="J181" s="212">
        <f>ROUND(I181*H181,2)</f>
        <v>0</v>
      </c>
      <c r="K181" s="208" t="s">
        <v>140</v>
      </c>
      <c r="L181" s="46"/>
      <c r="M181" s="213" t="s">
        <v>19</v>
      </c>
      <c r="N181" s="214" t="s">
        <v>46</v>
      </c>
      <c r="O181" s="86"/>
      <c r="P181" s="215">
        <f>O181*H181</f>
        <v>0</v>
      </c>
      <c r="Q181" s="215">
        <v>0</v>
      </c>
      <c r="R181" s="215">
        <f>Q181*H181</f>
        <v>0</v>
      </c>
      <c r="S181" s="215">
        <v>0</v>
      </c>
      <c r="T181" s="216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17" t="s">
        <v>141</v>
      </c>
      <c r="AT181" s="217" t="s">
        <v>136</v>
      </c>
      <c r="AU181" s="217" t="s">
        <v>85</v>
      </c>
      <c r="AY181" s="19" t="s">
        <v>134</v>
      </c>
      <c r="BE181" s="218">
        <f>IF(N181="základní",J181,0)</f>
        <v>0</v>
      </c>
      <c r="BF181" s="218">
        <f>IF(N181="snížená",J181,0)</f>
        <v>0</v>
      </c>
      <c r="BG181" s="218">
        <f>IF(N181="zákl. přenesená",J181,0)</f>
        <v>0</v>
      </c>
      <c r="BH181" s="218">
        <f>IF(N181="sníž. přenesená",J181,0)</f>
        <v>0</v>
      </c>
      <c r="BI181" s="218">
        <f>IF(N181="nulová",J181,0)</f>
        <v>0</v>
      </c>
      <c r="BJ181" s="19" t="s">
        <v>83</v>
      </c>
      <c r="BK181" s="218">
        <f>ROUND(I181*H181,2)</f>
        <v>0</v>
      </c>
      <c r="BL181" s="19" t="s">
        <v>141</v>
      </c>
      <c r="BM181" s="217" t="s">
        <v>838</v>
      </c>
    </row>
    <row r="182" s="2" customFormat="1">
      <c r="A182" s="40"/>
      <c r="B182" s="41"/>
      <c r="C182" s="42"/>
      <c r="D182" s="219" t="s">
        <v>143</v>
      </c>
      <c r="E182" s="42"/>
      <c r="F182" s="220" t="s">
        <v>314</v>
      </c>
      <c r="G182" s="42"/>
      <c r="H182" s="42"/>
      <c r="I182" s="221"/>
      <c r="J182" s="42"/>
      <c r="K182" s="42"/>
      <c r="L182" s="46"/>
      <c r="M182" s="222"/>
      <c r="N182" s="223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143</v>
      </c>
      <c r="AU182" s="19" t="s">
        <v>85</v>
      </c>
    </row>
    <row r="183" s="13" customFormat="1">
      <c r="A183" s="13"/>
      <c r="B183" s="224"/>
      <c r="C183" s="225"/>
      <c r="D183" s="226" t="s">
        <v>145</v>
      </c>
      <c r="E183" s="227" t="s">
        <v>19</v>
      </c>
      <c r="F183" s="228" t="s">
        <v>807</v>
      </c>
      <c r="G183" s="225"/>
      <c r="H183" s="229">
        <v>16.800000000000001</v>
      </c>
      <c r="I183" s="230"/>
      <c r="J183" s="225"/>
      <c r="K183" s="225"/>
      <c r="L183" s="231"/>
      <c r="M183" s="232"/>
      <c r="N183" s="233"/>
      <c r="O183" s="233"/>
      <c r="P183" s="233"/>
      <c r="Q183" s="233"/>
      <c r="R183" s="233"/>
      <c r="S183" s="233"/>
      <c r="T183" s="234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5" t="s">
        <v>145</v>
      </c>
      <c r="AU183" s="235" t="s">
        <v>85</v>
      </c>
      <c r="AV183" s="13" t="s">
        <v>85</v>
      </c>
      <c r="AW183" s="13" t="s">
        <v>37</v>
      </c>
      <c r="AX183" s="13" t="s">
        <v>75</v>
      </c>
      <c r="AY183" s="235" t="s">
        <v>134</v>
      </c>
    </row>
    <row r="184" s="14" customFormat="1">
      <c r="A184" s="14"/>
      <c r="B184" s="236"/>
      <c r="C184" s="237"/>
      <c r="D184" s="226" t="s">
        <v>145</v>
      </c>
      <c r="E184" s="238" t="s">
        <v>19</v>
      </c>
      <c r="F184" s="239" t="s">
        <v>147</v>
      </c>
      <c r="G184" s="237"/>
      <c r="H184" s="240">
        <v>16.800000000000001</v>
      </c>
      <c r="I184" s="241"/>
      <c r="J184" s="237"/>
      <c r="K184" s="237"/>
      <c r="L184" s="242"/>
      <c r="M184" s="243"/>
      <c r="N184" s="244"/>
      <c r="O184" s="244"/>
      <c r="P184" s="244"/>
      <c r="Q184" s="244"/>
      <c r="R184" s="244"/>
      <c r="S184" s="244"/>
      <c r="T184" s="245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6" t="s">
        <v>145</v>
      </c>
      <c r="AU184" s="246" t="s">
        <v>85</v>
      </c>
      <c r="AV184" s="14" t="s">
        <v>141</v>
      </c>
      <c r="AW184" s="14" t="s">
        <v>37</v>
      </c>
      <c r="AX184" s="14" t="s">
        <v>83</v>
      </c>
      <c r="AY184" s="246" t="s">
        <v>134</v>
      </c>
    </row>
    <row r="185" s="12" customFormat="1" ht="22.8" customHeight="1">
      <c r="A185" s="12"/>
      <c r="B185" s="190"/>
      <c r="C185" s="191"/>
      <c r="D185" s="192" t="s">
        <v>74</v>
      </c>
      <c r="E185" s="204" t="s">
        <v>85</v>
      </c>
      <c r="F185" s="204" t="s">
        <v>316</v>
      </c>
      <c r="G185" s="191"/>
      <c r="H185" s="191"/>
      <c r="I185" s="194"/>
      <c r="J185" s="205">
        <f>BK185</f>
        <v>0</v>
      </c>
      <c r="K185" s="191"/>
      <c r="L185" s="196"/>
      <c r="M185" s="197"/>
      <c r="N185" s="198"/>
      <c r="O185" s="198"/>
      <c r="P185" s="199">
        <f>SUM(P186:P220)</f>
        <v>0</v>
      </c>
      <c r="Q185" s="198"/>
      <c r="R185" s="199">
        <f>SUM(R186:R220)</f>
        <v>13.024548707100001</v>
      </c>
      <c r="S185" s="198"/>
      <c r="T185" s="200">
        <f>SUM(T186:T220)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01" t="s">
        <v>83</v>
      </c>
      <c r="AT185" s="202" t="s">
        <v>74</v>
      </c>
      <c r="AU185" s="202" t="s">
        <v>83</v>
      </c>
      <c r="AY185" s="201" t="s">
        <v>134</v>
      </c>
      <c r="BK185" s="203">
        <f>SUM(BK186:BK220)</f>
        <v>0</v>
      </c>
    </row>
    <row r="186" s="2" customFormat="1" ht="24.15" customHeight="1">
      <c r="A186" s="40"/>
      <c r="B186" s="41"/>
      <c r="C186" s="206" t="s">
        <v>293</v>
      </c>
      <c r="D186" s="206" t="s">
        <v>136</v>
      </c>
      <c r="E186" s="207" t="s">
        <v>318</v>
      </c>
      <c r="F186" s="208" t="s">
        <v>319</v>
      </c>
      <c r="G186" s="209" t="s">
        <v>139</v>
      </c>
      <c r="H186" s="210">
        <v>46.005000000000003</v>
      </c>
      <c r="I186" s="211"/>
      <c r="J186" s="212">
        <f>ROUND(I186*H186,2)</f>
        <v>0</v>
      </c>
      <c r="K186" s="208" t="s">
        <v>140</v>
      </c>
      <c r="L186" s="46"/>
      <c r="M186" s="213" t="s">
        <v>19</v>
      </c>
      <c r="N186" s="214" t="s">
        <v>46</v>
      </c>
      <c r="O186" s="86"/>
      <c r="P186" s="215">
        <f>O186*H186</f>
        <v>0</v>
      </c>
      <c r="Q186" s="215">
        <v>0.00016694</v>
      </c>
      <c r="R186" s="215">
        <f>Q186*H186</f>
        <v>0.0076800747000000001</v>
      </c>
      <c r="S186" s="215">
        <v>0</v>
      </c>
      <c r="T186" s="216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17" t="s">
        <v>141</v>
      </c>
      <c r="AT186" s="217" t="s">
        <v>136</v>
      </c>
      <c r="AU186" s="217" t="s">
        <v>85</v>
      </c>
      <c r="AY186" s="19" t="s">
        <v>134</v>
      </c>
      <c r="BE186" s="218">
        <f>IF(N186="základní",J186,0)</f>
        <v>0</v>
      </c>
      <c r="BF186" s="218">
        <f>IF(N186="snížená",J186,0)</f>
        <v>0</v>
      </c>
      <c r="BG186" s="218">
        <f>IF(N186="zákl. přenesená",J186,0)</f>
        <v>0</v>
      </c>
      <c r="BH186" s="218">
        <f>IF(N186="sníž. přenesená",J186,0)</f>
        <v>0</v>
      </c>
      <c r="BI186" s="218">
        <f>IF(N186="nulová",J186,0)</f>
        <v>0</v>
      </c>
      <c r="BJ186" s="19" t="s">
        <v>83</v>
      </c>
      <c r="BK186" s="218">
        <f>ROUND(I186*H186,2)</f>
        <v>0</v>
      </c>
      <c r="BL186" s="19" t="s">
        <v>141</v>
      </c>
      <c r="BM186" s="217" t="s">
        <v>839</v>
      </c>
    </row>
    <row r="187" s="2" customFormat="1">
      <c r="A187" s="40"/>
      <c r="B187" s="41"/>
      <c r="C187" s="42"/>
      <c r="D187" s="219" t="s">
        <v>143</v>
      </c>
      <c r="E187" s="42"/>
      <c r="F187" s="220" t="s">
        <v>321</v>
      </c>
      <c r="G187" s="42"/>
      <c r="H187" s="42"/>
      <c r="I187" s="221"/>
      <c r="J187" s="42"/>
      <c r="K187" s="42"/>
      <c r="L187" s="46"/>
      <c r="M187" s="222"/>
      <c r="N187" s="223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143</v>
      </c>
      <c r="AU187" s="19" t="s">
        <v>85</v>
      </c>
    </row>
    <row r="188" s="15" customFormat="1">
      <c r="A188" s="15"/>
      <c r="B188" s="247"/>
      <c r="C188" s="248"/>
      <c r="D188" s="226" t="s">
        <v>145</v>
      </c>
      <c r="E188" s="249" t="s">
        <v>19</v>
      </c>
      <c r="F188" s="250" t="s">
        <v>322</v>
      </c>
      <c r="G188" s="248"/>
      <c r="H188" s="249" t="s">
        <v>19</v>
      </c>
      <c r="I188" s="251"/>
      <c r="J188" s="248"/>
      <c r="K188" s="248"/>
      <c r="L188" s="252"/>
      <c r="M188" s="253"/>
      <c r="N188" s="254"/>
      <c r="O188" s="254"/>
      <c r="P188" s="254"/>
      <c r="Q188" s="254"/>
      <c r="R188" s="254"/>
      <c r="S188" s="254"/>
      <c r="T188" s="255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56" t="s">
        <v>145</v>
      </c>
      <c r="AU188" s="256" t="s">
        <v>85</v>
      </c>
      <c r="AV188" s="15" t="s">
        <v>83</v>
      </c>
      <c r="AW188" s="15" t="s">
        <v>37</v>
      </c>
      <c r="AX188" s="15" t="s">
        <v>75</v>
      </c>
      <c r="AY188" s="256" t="s">
        <v>134</v>
      </c>
    </row>
    <row r="189" s="15" customFormat="1">
      <c r="A189" s="15"/>
      <c r="B189" s="247"/>
      <c r="C189" s="248"/>
      <c r="D189" s="226" t="s">
        <v>145</v>
      </c>
      <c r="E189" s="249" t="s">
        <v>19</v>
      </c>
      <c r="F189" s="250" t="s">
        <v>323</v>
      </c>
      <c r="G189" s="248"/>
      <c r="H189" s="249" t="s">
        <v>19</v>
      </c>
      <c r="I189" s="251"/>
      <c r="J189" s="248"/>
      <c r="K189" s="248"/>
      <c r="L189" s="252"/>
      <c r="M189" s="253"/>
      <c r="N189" s="254"/>
      <c r="O189" s="254"/>
      <c r="P189" s="254"/>
      <c r="Q189" s="254"/>
      <c r="R189" s="254"/>
      <c r="S189" s="254"/>
      <c r="T189" s="255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56" t="s">
        <v>145</v>
      </c>
      <c r="AU189" s="256" t="s">
        <v>85</v>
      </c>
      <c r="AV189" s="15" t="s">
        <v>83</v>
      </c>
      <c r="AW189" s="15" t="s">
        <v>37</v>
      </c>
      <c r="AX189" s="15" t="s">
        <v>75</v>
      </c>
      <c r="AY189" s="256" t="s">
        <v>134</v>
      </c>
    </row>
    <row r="190" s="13" customFormat="1">
      <c r="A190" s="13"/>
      <c r="B190" s="224"/>
      <c r="C190" s="225"/>
      <c r="D190" s="226" t="s">
        <v>145</v>
      </c>
      <c r="E190" s="227" t="s">
        <v>19</v>
      </c>
      <c r="F190" s="228" t="s">
        <v>324</v>
      </c>
      <c r="G190" s="225"/>
      <c r="H190" s="229">
        <v>22.324999999999999</v>
      </c>
      <c r="I190" s="230"/>
      <c r="J190" s="225"/>
      <c r="K190" s="225"/>
      <c r="L190" s="231"/>
      <c r="M190" s="232"/>
      <c r="N190" s="233"/>
      <c r="O190" s="233"/>
      <c r="P190" s="233"/>
      <c r="Q190" s="233"/>
      <c r="R190" s="233"/>
      <c r="S190" s="233"/>
      <c r="T190" s="234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5" t="s">
        <v>145</v>
      </c>
      <c r="AU190" s="235" t="s">
        <v>85</v>
      </c>
      <c r="AV190" s="13" t="s">
        <v>85</v>
      </c>
      <c r="AW190" s="13" t="s">
        <v>37</v>
      </c>
      <c r="AX190" s="13" t="s">
        <v>75</v>
      </c>
      <c r="AY190" s="235" t="s">
        <v>134</v>
      </c>
    </row>
    <row r="191" s="15" customFormat="1">
      <c r="A191" s="15"/>
      <c r="B191" s="247"/>
      <c r="C191" s="248"/>
      <c r="D191" s="226" t="s">
        <v>145</v>
      </c>
      <c r="E191" s="249" t="s">
        <v>19</v>
      </c>
      <c r="F191" s="250" t="s">
        <v>325</v>
      </c>
      <c r="G191" s="248"/>
      <c r="H191" s="249" t="s">
        <v>19</v>
      </c>
      <c r="I191" s="251"/>
      <c r="J191" s="248"/>
      <c r="K191" s="248"/>
      <c r="L191" s="252"/>
      <c r="M191" s="253"/>
      <c r="N191" s="254"/>
      <c r="O191" s="254"/>
      <c r="P191" s="254"/>
      <c r="Q191" s="254"/>
      <c r="R191" s="254"/>
      <c r="S191" s="254"/>
      <c r="T191" s="255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56" t="s">
        <v>145</v>
      </c>
      <c r="AU191" s="256" t="s">
        <v>85</v>
      </c>
      <c r="AV191" s="15" t="s">
        <v>83</v>
      </c>
      <c r="AW191" s="15" t="s">
        <v>37</v>
      </c>
      <c r="AX191" s="15" t="s">
        <v>75</v>
      </c>
      <c r="AY191" s="256" t="s">
        <v>134</v>
      </c>
    </row>
    <row r="192" s="13" customFormat="1">
      <c r="A192" s="13"/>
      <c r="B192" s="224"/>
      <c r="C192" s="225"/>
      <c r="D192" s="226" t="s">
        <v>145</v>
      </c>
      <c r="E192" s="227" t="s">
        <v>19</v>
      </c>
      <c r="F192" s="228" t="s">
        <v>840</v>
      </c>
      <c r="G192" s="225"/>
      <c r="H192" s="229">
        <v>8.8800000000000008</v>
      </c>
      <c r="I192" s="230"/>
      <c r="J192" s="225"/>
      <c r="K192" s="225"/>
      <c r="L192" s="231"/>
      <c r="M192" s="232"/>
      <c r="N192" s="233"/>
      <c r="O192" s="233"/>
      <c r="P192" s="233"/>
      <c r="Q192" s="233"/>
      <c r="R192" s="233"/>
      <c r="S192" s="233"/>
      <c r="T192" s="234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5" t="s">
        <v>145</v>
      </c>
      <c r="AU192" s="235" t="s">
        <v>85</v>
      </c>
      <c r="AV192" s="13" t="s">
        <v>85</v>
      </c>
      <c r="AW192" s="13" t="s">
        <v>37</v>
      </c>
      <c r="AX192" s="13" t="s">
        <v>75</v>
      </c>
      <c r="AY192" s="235" t="s">
        <v>134</v>
      </c>
    </row>
    <row r="193" s="13" customFormat="1">
      <c r="A193" s="13"/>
      <c r="B193" s="224"/>
      <c r="C193" s="225"/>
      <c r="D193" s="226" t="s">
        <v>145</v>
      </c>
      <c r="E193" s="227" t="s">
        <v>19</v>
      </c>
      <c r="F193" s="228" t="s">
        <v>841</v>
      </c>
      <c r="G193" s="225"/>
      <c r="H193" s="229">
        <v>7.4000000000000004</v>
      </c>
      <c r="I193" s="230"/>
      <c r="J193" s="225"/>
      <c r="K193" s="225"/>
      <c r="L193" s="231"/>
      <c r="M193" s="232"/>
      <c r="N193" s="233"/>
      <c r="O193" s="233"/>
      <c r="P193" s="233"/>
      <c r="Q193" s="233"/>
      <c r="R193" s="233"/>
      <c r="S193" s="233"/>
      <c r="T193" s="234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5" t="s">
        <v>145</v>
      </c>
      <c r="AU193" s="235" t="s">
        <v>85</v>
      </c>
      <c r="AV193" s="13" t="s">
        <v>85</v>
      </c>
      <c r="AW193" s="13" t="s">
        <v>37</v>
      </c>
      <c r="AX193" s="13" t="s">
        <v>75</v>
      </c>
      <c r="AY193" s="235" t="s">
        <v>134</v>
      </c>
    </row>
    <row r="194" s="15" customFormat="1">
      <c r="A194" s="15"/>
      <c r="B194" s="247"/>
      <c r="C194" s="248"/>
      <c r="D194" s="226" t="s">
        <v>145</v>
      </c>
      <c r="E194" s="249" t="s">
        <v>19</v>
      </c>
      <c r="F194" s="250" t="s">
        <v>330</v>
      </c>
      <c r="G194" s="248"/>
      <c r="H194" s="249" t="s">
        <v>19</v>
      </c>
      <c r="I194" s="251"/>
      <c r="J194" s="248"/>
      <c r="K194" s="248"/>
      <c r="L194" s="252"/>
      <c r="M194" s="253"/>
      <c r="N194" s="254"/>
      <c r="O194" s="254"/>
      <c r="P194" s="254"/>
      <c r="Q194" s="254"/>
      <c r="R194" s="254"/>
      <c r="S194" s="254"/>
      <c r="T194" s="255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56" t="s">
        <v>145</v>
      </c>
      <c r="AU194" s="256" t="s">
        <v>85</v>
      </c>
      <c r="AV194" s="15" t="s">
        <v>83</v>
      </c>
      <c r="AW194" s="15" t="s">
        <v>37</v>
      </c>
      <c r="AX194" s="15" t="s">
        <v>75</v>
      </c>
      <c r="AY194" s="256" t="s">
        <v>134</v>
      </c>
    </row>
    <row r="195" s="13" customFormat="1">
      <c r="A195" s="13"/>
      <c r="B195" s="224"/>
      <c r="C195" s="225"/>
      <c r="D195" s="226" t="s">
        <v>145</v>
      </c>
      <c r="E195" s="227" t="s">
        <v>19</v>
      </c>
      <c r="F195" s="228" t="s">
        <v>841</v>
      </c>
      <c r="G195" s="225"/>
      <c r="H195" s="229">
        <v>7.4000000000000004</v>
      </c>
      <c r="I195" s="230"/>
      <c r="J195" s="225"/>
      <c r="K195" s="225"/>
      <c r="L195" s="231"/>
      <c r="M195" s="232"/>
      <c r="N195" s="233"/>
      <c r="O195" s="233"/>
      <c r="P195" s="233"/>
      <c r="Q195" s="233"/>
      <c r="R195" s="233"/>
      <c r="S195" s="233"/>
      <c r="T195" s="234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5" t="s">
        <v>145</v>
      </c>
      <c r="AU195" s="235" t="s">
        <v>85</v>
      </c>
      <c r="AV195" s="13" t="s">
        <v>85</v>
      </c>
      <c r="AW195" s="13" t="s">
        <v>37</v>
      </c>
      <c r="AX195" s="13" t="s">
        <v>75</v>
      </c>
      <c r="AY195" s="235" t="s">
        <v>134</v>
      </c>
    </row>
    <row r="196" s="14" customFormat="1">
      <c r="A196" s="14"/>
      <c r="B196" s="236"/>
      <c r="C196" s="237"/>
      <c r="D196" s="226" t="s">
        <v>145</v>
      </c>
      <c r="E196" s="238" t="s">
        <v>19</v>
      </c>
      <c r="F196" s="239" t="s">
        <v>147</v>
      </c>
      <c r="G196" s="237"/>
      <c r="H196" s="240">
        <v>46.005000000000003</v>
      </c>
      <c r="I196" s="241"/>
      <c r="J196" s="237"/>
      <c r="K196" s="237"/>
      <c r="L196" s="242"/>
      <c r="M196" s="243"/>
      <c r="N196" s="244"/>
      <c r="O196" s="244"/>
      <c r="P196" s="244"/>
      <c r="Q196" s="244"/>
      <c r="R196" s="244"/>
      <c r="S196" s="244"/>
      <c r="T196" s="245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6" t="s">
        <v>145</v>
      </c>
      <c r="AU196" s="246" t="s">
        <v>85</v>
      </c>
      <c r="AV196" s="14" t="s">
        <v>141</v>
      </c>
      <c r="AW196" s="14" t="s">
        <v>37</v>
      </c>
      <c r="AX196" s="14" t="s">
        <v>83</v>
      </c>
      <c r="AY196" s="246" t="s">
        <v>134</v>
      </c>
    </row>
    <row r="197" s="2" customFormat="1" ht="16.5" customHeight="1">
      <c r="A197" s="40"/>
      <c r="B197" s="41"/>
      <c r="C197" s="257" t="s">
        <v>298</v>
      </c>
      <c r="D197" s="257" t="s">
        <v>242</v>
      </c>
      <c r="E197" s="258" t="s">
        <v>332</v>
      </c>
      <c r="F197" s="259" t="s">
        <v>333</v>
      </c>
      <c r="G197" s="260" t="s">
        <v>139</v>
      </c>
      <c r="H197" s="261">
        <v>46.005000000000003</v>
      </c>
      <c r="I197" s="262"/>
      <c r="J197" s="263">
        <f>ROUND(I197*H197,2)</f>
        <v>0</v>
      </c>
      <c r="K197" s="259" t="s">
        <v>140</v>
      </c>
      <c r="L197" s="264"/>
      <c r="M197" s="265" t="s">
        <v>19</v>
      </c>
      <c r="N197" s="266" t="s">
        <v>46</v>
      </c>
      <c r="O197" s="86"/>
      <c r="P197" s="215">
        <f>O197*H197</f>
        <v>0</v>
      </c>
      <c r="Q197" s="215">
        <v>0.00059999999999999995</v>
      </c>
      <c r="R197" s="215">
        <f>Q197*H197</f>
        <v>0.027602999999999999</v>
      </c>
      <c r="S197" s="215">
        <v>0</v>
      </c>
      <c r="T197" s="216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17" t="s">
        <v>188</v>
      </c>
      <c r="AT197" s="217" t="s">
        <v>242</v>
      </c>
      <c r="AU197" s="217" t="s">
        <v>85</v>
      </c>
      <c r="AY197" s="19" t="s">
        <v>134</v>
      </c>
      <c r="BE197" s="218">
        <f>IF(N197="základní",J197,0)</f>
        <v>0</v>
      </c>
      <c r="BF197" s="218">
        <f>IF(N197="snížená",J197,0)</f>
        <v>0</v>
      </c>
      <c r="BG197" s="218">
        <f>IF(N197="zákl. přenesená",J197,0)</f>
        <v>0</v>
      </c>
      <c r="BH197" s="218">
        <f>IF(N197="sníž. přenesená",J197,0)</f>
        <v>0</v>
      </c>
      <c r="BI197" s="218">
        <f>IF(N197="nulová",J197,0)</f>
        <v>0</v>
      </c>
      <c r="BJ197" s="19" t="s">
        <v>83</v>
      </c>
      <c r="BK197" s="218">
        <f>ROUND(I197*H197,2)</f>
        <v>0</v>
      </c>
      <c r="BL197" s="19" t="s">
        <v>141</v>
      </c>
      <c r="BM197" s="217" t="s">
        <v>842</v>
      </c>
    </row>
    <row r="198" s="2" customFormat="1">
      <c r="A198" s="40"/>
      <c r="B198" s="41"/>
      <c r="C198" s="42"/>
      <c r="D198" s="219" t="s">
        <v>143</v>
      </c>
      <c r="E198" s="42"/>
      <c r="F198" s="220" t="s">
        <v>335</v>
      </c>
      <c r="G198" s="42"/>
      <c r="H198" s="42"/>
      <c r="I198" s="221"/>
      <c r="J198" s="42"/>
      <c r="K198" s="42"/>
      <c r="L198" s="46"/>
      <c r="M198" s="222"/>
      <c r="N198" s="223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143</v>
      </c>
      <c r="AU198" s="19" t="s">
        <v>85</v>
      </c>
    </row>
    <row r="199" s="2" customFormat="1" ht="16.5" customHeight="1">
      <c r="A199" s="40"/>
      <c r="B199" s="41"/>
      <c r="C199" s="206" t="s">
        <v>303</v>
      </c>
      <c r="D199" s="206" t="s">
        <v>136</v>
      </c>
      <c r="E199" s="207" t="s">
        <v>337</v>
      </c>
      <c r="F199" s="208" t="s">
        <v>338</v>
      </c>
      <c r="G199" s="209" t="s">
        <v>170</v>
      </c>
      <c r="H199" s="210">
        <v>8.3000000000000007</v>
      </c>
      <c r="I199" s="211"/>
      <c r="J199" s="212">
        <f>ROUND(I199*H199,2)</f>
        <v>0</v>
      </c>
      <c r="K199" s="208" t="s">
        <v>140</v>
      </c>
      <c r="L199" s="46"/>
      <c r="M199" s="213" t="s">
        <v>19</v>
      </c>
      <c r="N199" s="214" t="s">
        <v>46</v>
      </c>
      <c r="O199" s="86"/>
      <c r="P199" s="215">
        <f>O199*H199</f>
        <v>0</v>
      </c>
      <c r="Q199" s="215">
        <v>1.5247660000000001</v>
      </c>
      <c r="R199" s="215">
        <f>Q199*H199</f>
        <v>12.655557800000002</v>
      </c>
      <c r="S199" s="215">
        <v>0</v>
      </c>
      <c r="T199" s="216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17" t="s">
        <v>141</v>
      </c>
      <c r="AT199" s="217" t="s">
        <v>136</v>
      </c>
      <c r="AU199" s="217" t="s">
        <v>85</v>
      </c>
      <c r="AY199" s="19" t="s">
        <v>134</v>
      </c>
      <c r="BE199" s="218">
        <f>IF(N199="základní",J199,0)</f>
        <v>0</v>
      </c>
      <c r="BF199" s="218">
        <f>IF(N199="snížená",J199,0)</f>
        <v>0</v>
      </c>
      <c r="BG199" s="218">
        <f>IF(N199="zákl. přenesená",J199,0)</f>
        <v>0</v>
      </c>
      <c r="BH199" s="218">
        <f>IF(N199="sníž. přenesená",J199,0)</f>
        <v>0</v>
      </c>
      <c r="BI199" s="218">
        <f>IF(N199="nulová",J199,0)</f>
        <v>0</v>
      </c>
      <c r="BJ199" s="19" t="s">
        <v>83</v>
      </c>
      <c r="BK199" s="218">
        <f>ROUND(I199*H199,2)</f>
        <v>0</v>
      </c>
      <c r="BL199" s="19" t="s">
        <v>141</v>
      </c>
      <c r="BM199" s="217" t="s">
        <v>843</v>
      </c>
    </row>
    <row r="200" s="2" customFormat="1">
      <c r="A200" s="40"/>
      <c r="B200" s="41"/>
      <c r="C200" s="42"/>
      <c r="D200" s="219" t="s">
        <v>143</v>
      </c>
      <c r="E200" s="42"/>
      <c r="F200" s="220" t="s">
        <v>340</v>
      </c>
      <c r="G200" s="42"/>
      <c r="H200" s="42"/>
      <c r="I200" s="221"/>
      <c r="J200" s="42"/>
      <c r="K200" s="42"/>
      <c r="L200" s="46"/>
      <c r="M200" s="222"/>
      <c r="N200" s="223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143</v>
      </c>
      <c r="AU200" s="19" t="s">
        <v>85</v>
      </c>
    </row>
    <row r="201" s="15" customFormat="1">
      <c r="A201" s="15"/>
      <c r="B201" s="247"/>
      <c r="C201" s="248"/>
      <c r="D201" s="226" t="s">
        <v>145</v>
      </c>
      <c r="E201" s="249" t="s">
        <v>19</v>
      </c>
      <c r="F201" s="250" t="s">
        <v>341</v>
      </c>
      <c r="G201" s="248"/>
      <c r="H201" s="249" t="s">
        <v>19</v>
      </c>
      <c r="I201" s="251"/>
      <c r="J201" s="248"/>
      <c r="K201" s="248"/>
      <c r="L201" s="252"/>
      <c r="M201" s="253"/>
      <c r="N201" s="254"/>
      <c r="O201" s="254"/>
      <c r="P201" s="254"/>
      <c r="Q201" s="254"/>
      <c r="R201" s="254"/>
      <c r="S201" s="254"/>
      <c r="T201" s="255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56" t="s">
        <v>145</v>
      </c>
      <c r="AU201" s="256" t="s">
        <v>85</v>
      </c>
      <c r="AV201" s="15" t="s">
        <v>83</v>
      </c>
      <c r="AW201" s="15" t="s">
        <v>37</v>
      </c>
      <c r="AX201" s="15" t="s">
        <v>75</v>
      </c>
      <c r="AY201" s="256" t="s">
        <v>134</v>
      </c>
    </row>
    <row r="202" s="13" customFormat="1">
      <c r="A202" s="13"/>
      <c r="B202" s="224"/>
      <c r="C202" s="225"/>
      <c r="D202" s="226" t="s">
        <v>145</v>
      </c>
      <c r="E202" s="227" t="s">
        <v>19</v>
      </c>
      <c r="F202" s="228" t="s">
        <v>844</v>
      </c>
      <c r="G202" s="225"/>
      <c r="H202" s="229">
        <v>8.3000000000000007</v>
      </c>
      <c r="I202" s="230"/>
      <c r="J202" s="225"/>
      <c r="K202" s="225"/>
      <c r="L202" s="231"/>
      <c r="M202" s="232"/>
      <c r="N202" s="233"/>
      <c r="O202" s="233"/>
      <c r="P202" s="233"/>
      <c r="Q202" s="233"/>
      <c r="R202" s="233"/>
      <c r="S202" s="233"/>
      <c r="T202" s="234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5" t="s">
        <v>145</v>
      </c>
      <c r="AU202" s="235" t="s">
        <v>85</v>
      </c>
      <c r="AV202" s="13" t="s">
        <v>85</v>
      </c>
      <c r="AW202" s="13" t="s">
        <v>37</v>
      </c>
      <c r="AX202" s="13" t="s">
        <v>75</v>
      </c>
      <c r="AY202" s="235" t="s">
        <v>134</v>
      </c>
    </row>
    <row r="203" s="14" customFormat="1">
      <c r="A203" s="14"/>
      <c r="B203" s="236"/>
      <c r="C203" s="237"/>
      <c r="D203" s="226" t="s">
        <v>145</v>
      </c>
      <c r="E203" s="238" t="s">
        <v>19</v>
      </c>
      <c r="F203" s="239" t="s">
        <v>147</v>
      </c>
      <c r="G203" s="237"/>
      <c r="H203" s="240">
        <v>8.3000000000000007</v>
      </c>
      <c r="I203" s="241"/>
      <c r="J203" s="237"/>
      <c r="K203" s="237"/>
      <c r="L203" s="242"/>
      <c r="M203" s="243"/>
      <c r="N203" s="244"/>
      <c r="O203" s="244"/>
      <c r="P203" s="244"/>
      <c r="Q203" s="244"/>
      <c r="R203" s="244"/>
      <c r="S203" s="244"/>
      <c r="T203" s="245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6" t="s">
        <v>145</v>
      </c>
      <c r="AU203" s="246" t="s">
        <v>85</v>
      </c>
      <c r="AV203" s="14" t="s">
        <v>141</v>
      </c>
      <c r="AW203" s="14" t="s">
        <v>37</v>
      </c>
      <c r="AX203" s="14" t="s">
        <v>83</v>
      </c>
      <c r="AY203" s="246" t="s">
        <v>134</v>
      </c>
    </row>
    <row r="204" s="2" customFormat="1" ht="24.15" customHeight="1">
      <c r="A204" s="40"/>
      <c r="B204" s="41"/>
      <c r="C204" s="206" t="s">
        <v>310</v>
      </c>
      <c r="D204" s="206" t="s">
        <v>136</v>
      </c>
      <c r="E204" s="207" t="s">
        <v>344</v>
      </c>
      <c r="F204" s="208" t="s">
        <v>345</v>
      </c>
      <c r="G204" s="209" t="s">
        <v>150</v>
      </c>
      <c r="H204" s="210">
        <v>4.0999999999999996</v>
      </c>
      <c r="I204" s="211"/>
      <c r="J204" s="212">
        <f>ROUND(I204*H204,2)</f>
        <v>0</v>
      </c>
      <c r="K204" s="208" t="s">
        <v>140</v>
      </c>
      <c r="L204" s="46"/>
      <c r="M204" s="213" t="s">
        <v>19</v>
      </c>
      <c r="N204" s="214" t="s">
        <v>46</v>
      </c>
      <c r="O204" s="86"/>
      <c r="P204" s="215">
        <f>O204*H204</f>
        <v>0</v>
      </c>
      <c r="Q204" s="215">
        <v>0</v>
      </c>
      <c r="R204" s="215">
        <f>Q204*H204</f>
        <v>0</v>
      </c>
      <c r="S204" s="215">
        <v>0</v>
      </c>
      <c r="T204" s="216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17" t="s">
        <v>141</v>
      </c>
      <c r="AT204" s="217" t="s">
        <v>136</v>
      </c>
      <c r="AU204" s="217" t="s">
        <v>85</v>
      </c>
      <c r="AY204" s="19" t="s">
        <v>134</v>
      </c>
      <c r="BE204" s="218">
        <f>IF(N204="základní",J204,0)</f>
        <v>0</v>
      </c>
      <c r="BF204" s="218">
        <f>IF(N204="snížená",J204,0)</f>
        <v>0</v>
      </c>
      <c r="BG204" s="218">
        <f>IF(N204="zákl. přenesená",J204,0)</f>
        <v>0</v>
      </c>
      <c r="BH204" s="218">
        <f>IF(N204="sníž. přenesená",J204,0)</f>
        <v>0</v>
      </c>
      <c r="BI204" s="218">
        <f>IF(N204="nulová",J204,0)</f>
        <v>0</v>
      </c>
      <c r="BJ204" s="19" t="s">
        <v>83</v>
      </c>
      <c r="BK204" s="218">
        <f>ROUND(I204*H204,2)</f>
        <v>0</v>
      </c>
      <c r="BL204" s="19" t="s">
        <v>141</v>
      </c>
      <c r="BM204" s="217" t="s">
        <v>845</v>
      </c>
    </row>
    <row r="205" s="2" customFormat="1">
      <c r="A205" s="40"/>
      <c r="B205" s="41"/>
      <c r="C205" s="42"/>
      <c r="D205" s="219" t="s">
        <v>143</v>
      </c>
      <c r="E205" s="42"/>
      <c r="F205" s="220" t="s">
        <v>347</v>
      </c>
      <c r="G205" s="42"/>
      <c r="H205" s="42"/>
      <c r="I205" s="221"/>
      <c r="J205" s="42"/>
      <c r="K205" s="42"/>
      <c r="L205" s="46"/>
      <c r="M205" s="222"/>
      <c r="N205" s="223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143</v>
      </c>
      <c r="AU205" s="19" t="s">
        <v>85</v>
      </c>
    </row>
    <row r="206" s="15" customFormat="1">
      <c r="A206" s="15"/>
      <c r="B206" s="247"/>
      <c r="C206" s="248"/>
      <c r="D206" s="226" t="s">
        <v>145</v>
      </c>
      <c r="E206" s="249" t="s">
        <v>19</v>
      </c>
      <c r="F206" s="250" t="s">
        <v>348</v>
      </c>
      <c r="G206" s="248"/>
      <c r="H206" s="249" t="s">
        <v>19</v>
      </c>
      <c r="I206" s="251"/>
      <c r="J206" s="248"/>
      <c r="K206" s="248"/>
      <c r="L206" s="252"/>
      <c r="M206" s="253"/>
      <c r="N206" s="254"/>
      <c r="O206" s="254"/>
      <c r="P206" s="254"/>
      <c r="Q206" s="254"/>
      <c r="R206" s="254"/>
      <c r="S206" s="254"/>
      <c r="T206" s="255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56" t="s">
        <v>145</v>
      </c>
      <c r="AU206" s="256" t="s">
        <v>85</v>
      </c>
      <c r="AV206" s="15" t="s">
        <v>83</v>
      </c>
      <c r="AW206" s="15" t="s">
        <v>37</v>
      </c>
      <c r="AX206" s="15" t="s">
        <v>75</v>
      </c>
      <c r="AY206" s="256" t="s">
        <v>134</v>
      </c>
    </row>
    <row r="207" s="13" customFormat="1">
      <c r="A207" s="13"/>
      <c r="B207" s="224"/>
      <c r="C207" s="225"/>
      <c r="D207" s="226" t="s">
        <v>145</v>
      </c>
      <c r="E207" s="227" t="s">
        <v>19</v>
      </c>
      <c r="F207" s="228" t="s">
        <v>846</v>
      </c>
      <c r="G207" s="225"/>
      <c r="H207" s="229">
        <v>4.0999999999999996</v>
      </c>
      <c r="I207" s="230"/>
      <c r="J207" s="225"/>
      <c r="K207" s="225"/>
      <c r="L207" s="231"/>
      <c r="M207" s="232"/>
      <c r="N207" s="233"/>
      <c r="O207" s="233"/>
      <c r="P207" s="233"/>
      <c r="Q207" s="233"/>
      <c r="R207" s="233"/>
      <c r="S207" s="233"/>
      <c r="T207" s="234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5" t="s">
        <v>145</v>
      </c>
      <c r="AU207" s="235" t="s">
        <v>85</v>
      </c>
      <c r="AV207" s="13" t="s">
        <v>85</v>
      </c>
      <c r="AW207" s="13" t="s">
        <v>37</v>
      </c>
      <c r="AX207" s="13" t="s">
        <v>75</v>
      </c>
      <c r="AY207" s="235" t="s">
        <v>134</v>
      </c>
    </row>
    <row r="208" s="14" customFormat="1">
      <c r="A208" s="14"/>
      <c r="B208" s="236"/>
      <c r="C208" s="237"/>
      <c r="D208" s="226" t="s">
        <v>145</v>
      </c>
      <c r="E208" s="238" t="s">
        <v>19</v>
      </c>
      <c r="F208" s="239" t="s">
        <v>147</v>
      </c>
      <c r="G208" s="237"/>
      <c r="H208" s="240">
        <v>4.0999999999999996</v>
      </c>
      <c r="I208" s="241"/>
      <c r="J208" s="237"/>
      <c r="K208" s="237"/>
      <c r="L208" s="242"/>
      <c r="M208" s="243"/>
      <c r="N208" s="244"/>
      <c r="O208" s="244"/>
      <c r="P208" s="244"/>
      <c r="Q208" s="244"/>
      <c r="R208" s="244"/>
      <c r="S208" s="244"/>
      <c r="T208" s="245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6" t="s">
        <v>145</v>
      </c>
      <c r="AU208" s="246" t="s">
        <v>85</v>
      </c>
      <c r="AV208" s="14" t="s">
        <v>141</v>
      </c>
      <c r="AW208" s="14" t="s">
        <v>37</v>
      </c>
      <c r="AX208" s="14" t="s">
        <v>83</v>
      </c>
      <c r="AY208" s="246" t="s">
        <v>134</v>
      </c>
    </row>
    <row r="209" s="2" customFormat="1" ht="16.5" customHeight="1">
      <c r="A209" s="40"/>
      <c r="B209" s="41"/>
      <c r="C209" s="206" t="s">
        <v>317</v>
      </c>
      <c r="D209" s="206" t="s">
        <v>136</v>
      </c>
      <c r="E209" s="207" t="s">
        <v>351</v>
      </c>
      <c r="F209" s="208" t="s">
        <v>352</v>
      </c>
      <c r="G209" s="209" t="s">
        <v>139</v>
      </c>
      <c r="H209" s="210">
        <v>9.452</v>
      </c>
      <c r="I209" s="211"/>
      <c r="J209" s="212">
        <f>ROUND(I209*H209,2)</f>
        <v>0</v>
      </c>
      <c r="K209" s="208" t="s">
        <v>140</v>
      </c>
      <c r="L209" s="46"/>
      <c r="M209" s="213" t="s">
        <v>19</v>
      </c>
      <c r="N209" s="214" t="s">
        <v>46</v>
      </c>
      <c r="O209" s="86"/>
      <c r="P209" s="215">
        <f>O209*H209</f>
        <v>0</v>
      </c>
      <c r="Q209" s="215">
        <v>0.0014357</v>
      </c>
      <c r="R209" s="215">
        <f>Q209*H209</f>
        <v>0.0135702364</v>
      </c>
      <c r="S209" s="215">
        <v>0</v>
      </c>
      <c r="T209" s="216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17" t="s">
        <v>141</v>
      </c>
      <c r="AT209" s="217" t="s">
        <v>136</v>
      </c>
      <c r="AU209" s="217" t="s">
        <v>85</v>
      </c>
      <c r="AY209" s="19" t="s">
        <v>134</v>
      </c>
      <c r="BE209" s="218">
        <f>IF(N209="základní",J209,0)</f>
        <v>0</v>
      </c>
      <c r="BF209" s="218">
        <f>IF(N209="snížená",J209,0)</f>
        <v>0</v>
      </c>
      <c r="BG209" s="218">
        <f>IF(N209="zákl. přenesená",J209,0)</f>
        <v>0</v>
      </c>
      <c r="BH209" s="218">
        <f>IF(N209="sníž. přenesená",J209,0)</f>
        <v>0</v>
      </c>
      <c r="BI209" s="218">
        <f>IF(N209="nulová",J209,0)</f>
        <v>0</v>
      </c>
      <c r="BJ209" s="19" t="s">
        <v>83</v>
      </c>
      <c r="BK209" s="218">
        <f>ROUND(I209*H209,2)</f>
        <v>0</v>
      </c>
      <c r="BL209" s="19" t="s">
        <v>141</v>
      </c>
      <c r="BM209" s="217" t="s">
        <v>847</v>
      </c>
    </row>
    <row r="210" s="2" customFormat="1">
      <c r="A210" s="40"/>
      <c r="B210" s="41"/>
      <c r="C210" s="42"/>
      <c r="D210" s="219" t="s">
        <v>143</v>
      </c>
      <c r="E210" s="42"/>
      <c r="F210" s="220" t="s">
        <v>354</v>
      </c>
      <c r="G210" s="42"/>
      <c r="H210" s="42"/>
      <c r="I210" s="221"/>
      <c r="J210" s="42"/>
      <c r="K210" s="42"/>
      <c r="L210" s="46"/>
      <c r="M210" s="222"/>
      <c r="N210" s="223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143</v>
      </c>
      <c r="AU210" s="19" t="s">
        <v>85</v>
      </c>
    </row>
    <row r="211" s="15" customFormat="1">
      <c r="A211" s="15"/>
      <c r="B211" s="247"/>
      <c r="C211" s="248"/>
      <c r="D211" s="226" t="s">
        <v>145</v>
      </c>
      <c r="E211" s="249" t="s">
        <v>19</v>
      </c>
      <c r="F211" s="250" t="s">
        <v>355</v>
      </c>
      <c r="G211" s="248"/>
      <c r="H211" s="249" t="s">
        <v>19</v>
      </c>
      <c r="I211" s="251"/>
      <c r="J211" s="248"/>
      <c r="K211" s="248"/>
      <c r="L211" s="252"/>
      <c r="M211" s="253"/>
      <c r="N211" s="254"/>
      <c r="O211" s="254"/>
      <c r="P211" s="254"/>
      <c r="Q211" s="254"/>
      <c r="R211" s="254"/>
      <c r="S211" s="254"/>
      <c r="T211" s="255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56" t="s">
        <v>145</v>
      </c>
      <c r="AU211" s="256" t="s">
        <v>85</v>
      </c>
      <c r="AV211" s="15" t="s">
        <v>83</v>
      </c>
      <c r="AW211" s="15" t="s">
        <v>37</v>
      </c>
      <c r="AX211" s="15" t="s">
        <v>75</v>
      </c>
      <c r="AY211" s="256" t="s">
        <v>134</v>
      </c>
    </row>
    <row r="212" s="13" customFormat="1">
      <c r="A212" s="13"/>
      <c r="B212" s="224"/>
      <c r="C212" s="225"/>
      <c r="D212" s="226" t="s">
        <v>145</v>
      </c>
      <c r="E212" s="227" t="s">
        <v>19</v>
      </c>
      <c r="F212" s="228" t="s">
        <v>848</v>
      </c>
      <c r="G212" s="225"/>
      <c r="H212" s="229">
        <v>7.2519999999999998</v>
      </c>
      <c r="I212" s="230"/>
      <c r="J212" s="225"/>
      <c r="K212" s="225"/>
      <c r="L212" s="231"/>
      <c r="M212" s="232"/>
      <c r="N212" s="233"/>
      <c r="O212" s="233"/>
      <c r="P212" s="233"/>
      <c r="Q212" s="233"/>
      <c r="R212" s="233"/>
      <c r="S212" s="233"/>
      <c r="T212" s="234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5" t="s">
        <v>145</v>
      </c>
      <c r="AU212" s="235" t="s">
        <v>85</v>
      </c>
      <c r="AV212" s="13" t="s">
        <v>85</v>
      </c>
      <c r="AW212" s="13" t="s">
        <v>37</v>
      </c>
      <c r="AX212" s="13" t="s">
        <v>75</v>
      </c>
      <c r="AY212" s="235" t="s">
        <v>134</v>
      </c>
    </row>
    <row r="213" s="13" customFormat="1">
      <c r="A213" s="13"/>
      <c r="B213" s="224"/>
      <c r="C213" s="225"/>
      <c r="D213" s="226" t="s">
        <v>145</v>
      </c>
      <c r="E213" s="227" t="s">
        <v>19</v>
      </c>
      <c r="F213" s="228" t="s">
        <v>849</v>
      </c>
      <c r="G213" s="225"/>
      <c r="H213" s="229">
        <v>2.2000000000000002</v>
      </c>
      <c r="I213" s="230"/>
      <c r="J213" s="225"/>
      <c r="K213" s="225"/>
      <c r="L213" s="231"/>
      <c r="M213" s="232"/>
      <c r="N213" s="233"/>
      <c r="O213" s="233"/>
      <c r="P213" s="233"/>
      <c r="Q213" s="233"/>
      <c r="R213" s="233"/>
      <c r="S213" s="233"/>
      <c r="T213" s="234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5" t="s">
        <v>145</v>
      </c>
      <c r="AU213" s="235" t="s">
        <v>85</v>
      </c>
      <c r="AV213" s="13" t="s">
        <v>85</v>
      </c>
      <c r="AW213" s="13" t="s">
        <v>37</v>
      </c>
      <c r="AX213" s="13" t="s">
        <v>75</v>
      </c>
      <c r="AY213" s="235" t="s">
        <v>134</v>
      </c>
    </row>
    <row r="214" s="14" customFormat="1">
      <c r="A214" s="14"/>
      <c r="B214" s="236"/>
      <c r="C214" s="237"/>
      <c r="D214" s="226" t="s">
        <v>145</v>
      </c>
      <c r="E214" s="238" t="s">
        <v>19</v>
      </c>
      <c r="F214" s="239" t="s">
        <v>147</v>
      </c>
      <c r="G214" s="237"/>
      <c r="H214" s="240">
        <v>9.452</v>
      </c>
      <c r="I214" s="241"/>
      <c r="J214" s="237"/>
      <c r="K214" s="237"/>
      <c r="L214" s="242"/>
      <c r="M214" s="243"/>
      <c r="N214" s="244"/>
      <c r="O214" s="244"/>
      <c r="P214" s="244"/>
      <c r="Q214" s="244"/>
      <c r="R214" s="244"/>
      <c r="S214" s="244"/>
      <c r="T214" s="245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6" t="s">
        <v>145</v>
      </c>
      <c r="AU214" s="246" t="s">
        <v>85</v>
      </c>
      <c r="AV214" s="14" t="s">
        <v>141</v>
      </c>
      <c r="AW214" s="14" t="s">
        <v>37</v>
      </c>
      <c r="AX214" s="14" t="s">
        <v>83</v>
      </c>
      <c r="AY214" s="246" t="s">
        <v>134</v>
      </c>
    </row>
    <row r="215" s="2" customFormat="1" ht="16.5" customHeight="1">
      <c r="A215" s="40"/>
      <c r="B215" s="41"/>
      <c r="C215" s="206" t="s">
        <v>331</v>
      </c>
      <c r="D215" s="206" t="s">
        <v>136</v>
      </c>
      <c r="E215" s="207" t="s">
        <v>359</v>
      </c>
      <c r="F215" s="208" t="s">
        <v>360</v>
      </c>
      <c r="G215" s="209" t="s">
        <v>139</v>
      </c>
      <c r="H215" s="210">
        <v>9.452</v>
      </c>
      <c r="I215" s="211"/>
      <c r="J215" s="212">
        <f>ROUND(I215*H215,2)</f>
        <v>0</v>
      </c>
      <c r="K215" s="208" t="s">
        <v>140</v>
      </c>
      <c r="L215" s="46"/>
      <c r="M215" s="213" t="s">
        <v>19</v>
      </c>
      <c r="N215" s="214" t="s">
        <v>46</v>
      </c>
      <c r="O215" s="86"/>
      <c r="P215" s="215">
        <f>O215*H215</f>
        <v>0</v>
      </c>
      <c r="Q215" s="215">
        <v>3.6000000000000001E-05</v>
      </c>
      <c r="R215" s="215">
        <f>Q215*H215</f>
        <v>0.00034027200000000002</v>
      </c>
      <c r="S215" s="215">
        <v>0</v>
      </c>
      <c r="T215" s="216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17" t="s">
        <v>141</v>
      </c>
      <c r="AT215" s="217" t="s">
        <v>136</v>
      </c>
      <c r="AU215" s="217" t="s">
        <v>85</v>
      </c>
      <c r="AY215" s="19" t="s">
        <v>134</v>
      </c>
      <c r="BE215" s="218">
        <f>IF(N215="základní",J215,0)</f>
        <v>0</v>
      </c>
      <c r="BF215" s="218">
        <f>IF(N215="snížená",J215,0)</f>
        <v>0</v>
      </c>
      <c r="BG215" s="218">
        <f>IF(N215="zákl. přenesená",J215,0)</f>
        <v>0</v>
      </c>
      <c r="BH215" s="218">
        <f>IF(N215="sníž. přenesená",J215,0)</f>
        <v>0</v>
      </c>
      <c r="BI215" s="218">
        <f>IF(N215="nulová",J215,0)</f>
        <v>0</v>
      </c>
      <c r="BJ215" s="19" t="s">
        <v>83</v>
      </c>
      <c r="BK215" s="218">
        <f>ROUND(I215*H215,2)</f>
        <v>0</v>
      </c>
      <c r="BL215" s="19" t="s">
        <v>141</v>
      </c>
      <c r="BM215" s="217" t="s">
        <v>850</v>
      </c>
    </row>
    <row r="216" s="2" customFormat="1">
      <c r="A216" s="40"/>
      <c r="B216" s="41"/>
      <c r="C216" s="42"/>
      <c r="D216" s="219" t="s">
        <v>143</v>
      </c>
      <c r="E216" s="42"/>
      <c r="F216" s="220" t="s">
        <v>362</v>
      </c>
      <c r="G216" s="42"/>
      <c r="H216" s="42"/>
      <c r="I216" s="221"/>
      <c r="J216" s="42"/>
      <c r="K216" s="42"/>
      <c r="L216" s="46"/>
      <c r="M216" s="222"/>
      <c r="N216" s="223"/>
      <c r="O216" s="86"/>
      <c r="P216" s="86"/>
      <c r="Q216" s="86"/>
      <c r="R216" s="86"/>
      <c r="S216" s="86"/>
      <c r="T216" s="87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T216" s="19" t="s">
        <v>143</v>
      </c>
      <c r="AU216" s="19" t="s">
        <v>85</v>
      </c>
    </row>
    <row r="217" s="2" customFormat="1" ht="21.75" customHeight="1">
      <c r="A217" s="40"/>
      <c r="B217" s="41"/>
      <c r="C217" s="206" t="s">
        <v>336</v>
      </c>
      <c r="D217" s="206" t="s">
        <v>136</v>
      </c>
      <c r="E217" s="207" t="s">
        <v>364</v>
      </c>
      <c r="F217" s="208" t="s">
        <v>365</v>
      </c>
      <c r="G217" s="209" t="s">
        <v>245</v>
      </c>
      <c r="H217" s="210">
        <v>0.308</v>
      </c>
      <c r="I217" s="211"/>
      <c r="J217" s="212">
        <f>ROUND(I217*H217,2)</f>
        <v>0</v>
      </c>
      <c r="K217" s="208" t="s">
        <v>140</v>
      </c>
      <c r="L217" s="46"/>
      <c r="M217" s="213" t="s">
        <v>19</v>
      </c>
      <c r="N217" s="214" t="s">
        <v>46</v>
      </c>
      <c r="O217" s="86"/>
      <c r="P217" s="215">
        <f>O217*H217</f>
        <v>0</v>
      </c>
      <c r="Q217" s="215">
        <v>1.038303</v>
      </c>
      <c r="R217" s="215">
        <f>Q217*H217</f>
        <v>0.31979732399999999</v>
      </c>
      <c r="S217" s="215">
        <v>0</v>
      </c>
      <c r="T217" s="216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17" t="s">
        <v>141</v>
      </c>
      <c r="AT217" s="217" t="s">
        <v>136</v>
      </c>
      <c r="AU217" s="217" t="s">
        <v>85</v>
      </c>
      <c r="AY217" s="19" t="s">
        <v>134</v>
      </c>
      <c r="BE217" s="218">
        <f>IF(N217="základní",J217,0)</f>
        <v>0</v>
      </c>
      <c r="BF217" s="218">
        <f>IF(N217="snížená",J217,0)</f>
        <v>0</v>
      </c>
      <c r="BG217" s="218">
        <f>IF(N217="zákl. přenesená",J217,0)</f>
        <v>0</v>
      </c>
      <c r="BH217" s="218">
        <f>IF(N217="sníž. přenesená",J217,0)</f>
        <v>0</v>
      </c>
      <c r="BI217" s="218">
        <f>IF(N217="nulová",J217,0)</f>
        <v>0</v>
      </c>
      <c r="BJ217" s="19" t="s">
        <v>83</v>
      </c>
      <c r="BK217" s="218">
        <f>ROUND(I217*H217,2)</f>
        <v>0</v>
      </c>
      <c r="BL217" s="19" t="s">
        <v>141</v>
      </c>
      <c r="BM217" s="217" t="s">
        <v>851</v>
      </c>
    </row>
    <row r="218" s="2" customFormat="1">
      <c r="A218" s="40"/>
      <c r="B218" s="41"/>
      <c r="C218" s="42"/>
      <c r="D218" s="219" t="s">
        <v>143</v>
      </c>
      <c r="E218" s="42"/>
      <c r="F218" s="220" t="s">
        <v>367</v>
      </c>
      <c r="G218" s="42"/>
      <c r="H218" s="42"/>
      <c r="I218" s="221"/>
      <c r="J218" s="42"/>
      <c r="K218" s="42"/>
      <c r="L218" s="46"/>
      <c r="M218" s="222"/>
      <c r="N218" s="223"/>
      <c r="O218" s="86"/>
      <c r="P218" s="86"/>
      <c r="Q218" s="86"/>
      <c r="R218" s="86"/>
      <c r="S218" s="86"/>
      <c r="T218" s="87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9" t="s">
        <v>143</v>
      </c>
      <c r="AU218" s="19" t="s">
        <v>85</v>
      </c>
    </row>
    <row r="219" s="15" customFormat="1">
      <c r="A219" s="15"/>
      <c r="B219" s="247"/>
      <c r="C219" s="248"/>
      <c r="D219" s="226" t="s">
        <v>145</v>
      </c>
      <c r="E219" s="249" t="s">
        <v>19</v>
      </c>
      <c r="F219" s="250" t="s">
        <v>368</v>
      </c>
      <c r="G219" s="248"/>
      <c r="H219" s="249" t="s">
        <v>19</v>
      </c>
      <c r="I219" s="251"/>
      <c r="J219" s="248"/>
      <c r="K219" s="248"/>
      <c r="L219" s="252"/>
      <c r="M219" s="253"/>
      <c r="N219" s="254"/>
      <c r="O219" s="254"/>
      <c r="P219" s="254"/>
      <c r="Q219" s="254"/>
      <c r="R219" s="254"/>
      <c r="S219" s="254"/>
      <c r="T219" s="255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56" t="s">
        <v>145</v>
      </c>
      <c r="AU219" s="256" t="s">
        <v>85</v>
      </c>
      <c r="AV219" s="15" t="s">
        <v>83</v>
      </c>
      <c r="AW219" s="15" t="s">
        <v>37</v>
      </c>
      <c r="AX219" s="15" t="s">
        <v>75</v>
      </c>
      <c r="AY219" s="256" t="s">
        <v>134</v>
      </c>
    </row>
    <row r="220" s="13" customFormat="1">
      <c r="A220" s="13"/>
      <c r="B220" s="224"/>
      <c r="C220" s="225"/>
      <c r="D220" s="226" t="s">
        <v>145</v>
      </c>
      <c r="E220" s="227" t="s">
        <v>19</v>
      </c>
      <c r="F220" s="228" t="s">
        <v>852</v>
      </c>
      <c r="G220" s="225"/>
      <c r="H220" s="229">
        <v>0.308</v>
      </c>
      <c r="I220" s="230"/>
      <c r="J220" s="225"/>
      <c r="K220" s="225"/>
      <c r="L220" s="231"/>
      <c r="M220" s="232"/>
      <c r="N220" s="233"/>
      <c r="O220" s="233"/>
      <c r="P220" s="233"/>
      <c r="Q220" s="233"/>
      <c r="R220" s="233"/>
      <c r="S220" s="233"/>
      <c r="T220" s="234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5" t="s">
        <v>145</v>
      </c>
      <c r="AU220" s="235" t="s">
        <v>85</v>
      </c>
      <c r="AV220" s="13" t="s">
        <v>85</v>
      </c>
      <c r="AW220" s="13" t="s">
        <v>37</v>
      </c>
      <c r="AX220" s="13" t="s">
        <v>83</v>
      </c>
      <c r="AY220" s="235" t="s">
        <v>134</v>
      </c>
    </row>
    <row r="221" s="12" customFormat="1" ht="22.8" customHeight="1">
      <c r="A221" s="12"/>
      <c r="B221" s="190"/>
      <c r="C221" s="191"/>
      <c r="D221" s="192" t="s">
        <v>74</v>
      </c>
      <c r="E221" s="204" t="s">
        <v>153</v>
      </c>
      <c r="F221" s="204" t="s">
        <v>370</v>
      </c>
      <c r="G221" s="191"/>
      <c r="H221" s="191"/>
      <c r="I221" s="194"/>
      <c r="J221" s="205">
        <f>BK221</f>
        <v>0</v>
      </c>
      <c r="K221" s="191"/>
      <c r="L221" s="196"/>
      <c r="M221" s="197"/>
      <c r="N221" s="198"/>
      <c r="O221" s="198"/>
      <c r="P221" s="199">
        <f>SUM(P222:P256)</f>
        <v>0</v>
      </c>
      <c r="Q221" s="198"/>
      <c r="R221" s="199">
        <f>SUM(R222:R256)</f>
        <v>12.930916582499998</v>
      </c>
      <c r="S221" s="198"/>
      <c r="T221" s="200">
        <f>SUM(T222:T256)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01" t="s">
        <v>83</v>
      </c>
      <c r="AT221" s="202" t="s">
        <v>74</v>
      </c>
      <c r="AU221" s="202" t="s">
        <v>83</v>
      </c>
      <c r="AY221" s="201" t="s">
        <v>134</v>
      </c>
      <c r="BK221" s="203">
        <f>SUM(BK222:BK256)</f>
        <v>0</v>
      </c>
    </row>
    <row r="222" s="2" customFormat="1" ht="16.5" customHeight="1">
      <c r="A222" s="40"/>
      <c r="B222" s="41"/>
      <c r="C222" s="206" t="s">
        <v>343</v>
      </c>
      <c r="D222" s="206" t="s">
        <v>136</v>
      </c>
      <c r="E222" s="207" t="s">
        <v>372</v>
      </c>
      <c r="F222" s="208" t="s">
        <v>373</v>
      </c>
      <c r="G222" s="209" t="s">
        <v>150</v>
      </c>
      <c r="H222" s="210">
        <v>1.24</v>
      </c>
      <c r="I222" s="211"/>
      <c r="J222" s="212">
        <f>ROUND(I222*H222,2)</f>
        <v>0</v>
      </c>
      <c r="K222" s="208" t="s">
        <v>140</v>
      </c>
      <c r="L222" s="46"/>
      <c r="M222" s="213" t="s">
        <v>19</v>
      </c>
      <c r="N222" s="214" t="s">
        <v>46</v>
      </c>
      <c r="O222" s="86"/>
      <c r="P222" s="215">
        <f>O222*H222</f>
        <v>0</v>
      </c>
      <c r="Q222" s="215">
        <v>2.4778600000000002</v>
      </c>
      <c r="R222" s="215">
        <f>Q222*H222</f>
        <v>3.0725464000000002</v>
      </c>
      <c r="S222" s="215">
        <v>0</v>
      </c>
      <c r="T222" s="216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17" t="s">
        <v>141</v>
      </c>
      <c r="AT222" s="217" t="s">
        <v>136</v>
      </c>
      <c r="AU222" s="217" t="s">
        <v>85</v>
      </c>
      <c r="AY222" s="19" t="s">
        <v>134</v>
      </c>
      <c r="BE222" s="218">
        <f>IF(N222="základní",J222,0)</f>
        <v>0</v>
      </c>
      <c r="BF222" s="218">
        <f>IF(N222="snížená",J222,0)</f>
        <v>0</v>
      </c>
      <c r="BG222" s="218">
        <f>IF(N222="zákl. přenesená",J222,0)</f>
        <v>0</v>
      </c>
      <c r="BH222" s="218">
        <f>IF(N222="sníž. přenesená",J222,0)</f>
        <v>0</v>
      </c>
      <c r="BI222" s="218">
        <f>IF(N222="nulová",J222,0)</f>
        <v>0</v>
      </c>
      <c r="BJ222" s="19" t="s">
        <v>83</v>
      </c>
      <c r="BK222" s="218">
        <f>ROUND(I222*H222,2)</f>
        <v>0</v>
      </c>
      <c r="BL222" s="19" t="s">
        <v>141</v>
      </c>
      <c r="BM222" s="217" t="s">
        <v>853</v>
      </c>
    </row>
    <row r="223" s="2" customFormat="1">
      <c r="A223" s="40"/>
      <c r="B223" s="41"/>
      <c r="C223" s="42"/>
      <c r="D223" s="219" t="s">
        <v>143</v>
      </c>
      <c r="E223" s="42"/>
      <c r="F223" s="220" t="s">
        <v>375</v>
      </c>
      <c r="G223" s="42"/>
      <c r="H223" s="42"/>
      <c r="I223" s="221"/>
      <c r="J223" s="42"/>
      <c r="K223" s="42"/>
      <c r="L223" s="46"/>
      <c r="M223" s="222"/>
      <c r="N223" s="223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143</v>
      </c>
      <c r="AU223" s="19" t="s">
        <v>85</v>
      </c>
    </row>
    <row r="224" s="15" customFormat="1">
      <c r="A224" s="15"/>
      <c r="B224" s="247"/>
      <c r="C224" s="248"/>
      <c r="D224" s="226" t="s">
        <v>145</v>
      </c>
      <c r="E224" s="249" t="s">
        <v>19</v>
      </c>
      <c r="F224" s="250" t="s">
        <v>376</v>
      </c>
      <c r="G224" s="248"/>
      <c r="H224" s="249" t="s">
        <v>19</v>
      </c>
      <c r="I224" s="251"/>
      <c r="J224" s="248"/>
      <c r="K224" s="248"/>
      <c r="L224" s="252"/>
      <c r="M224" s="253"/>
      <c r="N224" s="254"/>
      <c r="O224" s="254"/>
      <c r="P224" s="254"/>
      <c r="Q224" s="254"/>
      <c r="R224" s="254"/>
      <c r="S224" s="254"/>
      <c r="T224" s="255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56" t="s">
        <v>145</v>
      </c>
      <c r="AU224" s="256" t="s">
        <v>85</v>
      </c>
      <c r="AV224" s="15" t="s">
        <v>83</v>
      </c>
      <c r="AW224" s="15" t="s">
        <v>37</v>
      </c>
      <c r="AX224" s="15" t="s">
        <v>75</v>
      </c>
      <c r="AY224" s="256" t="s">
        <v>134</v>
      </c>
    </row>
    <row r="225" s="13" customFormat="1">
      <c r="A225" s="13"/>
      <c r="B225" s="224"/>
      <c r="C225" s="225"/>
      <c r="D225" s="226" t="s">
        <v>145</v>
      </c>
      <c r="E225" s="227" t="s">
        <v>19</v>
      </c>
      <c r="F225" s="228" t="s">
        <v>854</v>
      </c>
      <c r="G225" s="225"/>
      <c r="H225" s="229">
        <v>1.24</v>
      </c>
      <c r="I225" s="230"/>
      <c r="J225" s="225"/>
      <c r="K225" s="225"/>
      <c r="L225" s="231"/>
      <c r="M225" s="232"/>
      <c r="N225" s="233"/>
      <c r="O225" s="233"/>
      <c r="P225" s="233"/>
      <c r="Q225" s="233"/>
      <c r="R225" s="233"/>
      <c r="S225" s="233"/>
      <c r="T225" s="234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5" t="s">
        <v>145</v>
      </c>
      <c r="AU225" s="235" t="s">
        <v>85</v>
      </c>
      <c r="AV225" s="13" t="s">
        <v>85</v>
      </c>
      <c r="AW225" s="13" t="s">
        <v>37</v>
      </c>
      <c r="AX225" s="13" t="s">
        <v>83</v>
      </c>
      <c r="AY225" s="235" t="s">
        <v>134</v>
      </c>
    </row>
    <row r="226" s="2" customFormat="1" ht="16.5" customHeight="1">
      <c r="A226" s="40"/>
      <c r="B226" s="41"/>
      <c r="C226" s="206" t="s">
        <v>350</v>
      </c>
      <c r="D226" s="206" t="s">
        <v>136</v>
      </c>
      <c r="E226" s="207" t="s">
        <v>379</v>
      </c>
      <c r="F226" s="208" t="s">
        <v>380</v>
      </c>
      <c r="G226" s="209" t="s">
        <v>139</v>
      </c>
      <c r="H226" s="210">
        <v>4.7400000000000002</v>
      </c>
      <c r="I226" s="211"/>
      <c r="J226" s="212">
        <f>ROUND(I226*H226,2)</f>
        <v>0</v>
      </c>
      <c r="K226" s="208" t="s">
        <v>140</v>
      </c>
      <c r="L226" s="46"/>
      <c r="M226" s="213" t="s">
        <v>19</v>
      </c>
      <c r="N226" s="214" t="s">
        <v>46</v>
      </c>
      <c r="O226" s="86"/>
      <c r="P226" s="215">
        <f>O226*H226</f>
        <v>0</v>
      </c>
      <c r="Q226" s="215">
        <v>0.041744200000000002</v>
      </c>
      <c r="R226" s="215">
        <f>Q226*H226</f>
        <v>0.19786750800000003</v>
      </c>
      <c r="S226" s="215">
        <v>0</v>
      </c>
      <c r="T226" s="216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17" t="s">
        <v>141</v>
      </c>
      <c r="AT226" s="217" t="s">
        <v>136</v>
      </c>
      <c r="AU226" s="217" t="s">
        <v>85</v>
      </c>
      <c r="AY226" s="19" t="s">
        <v>134</v>
      </c>
      <c r="BE226" s="218">
        <f>IF(N226="základní",J226,0)</f>
        <v>0</v>
      </c>
      <c r="BF226" s="218">
        <f>IF(N226="snížená",J226,0)</f>
        <v>0</v>
      </c>
      <c r="BG226" s="218">
        <f>IF(N226="zákl. přenesená",J226,0)</f>
        <v>0</v>
      </c>
      <c r="BH226" s="218">
        <f>IF(N226="sníž. přenesená",J226,0)</f>
        <v>0</v>
      </c>
      <c r="BI226" s="218">
        <f>IF(N226="nulová",J226,0)</f>
        <v>0</v>
      </c>
      <c r="BJ226" s="19" t="s">
        <v>83</v>
      </c>
      <c r="BK226" s="218">
        <f>ROUND(I226*H226,2)</f>
        <v>0</v>
      </c>
      <c r="BL226" s="19" t="s">
        <v>141</v>
      </c>
      <c r="BM226" s="217" t="s">
        <v>855</v>
      </c>
    </row>
    <row r="227" s="2" customFormat="1">
      <c r="A227" s="40"/>
      <c r="B227" s="41"/>
      <c r="C227" s="42"/>
      <c r="D227" s="219" t="s">
        <v>143</v>
      </c>
      <c r="E227" s="42"/>
      <c r="F227" s="220" t="s">
        <v>382</v>
      </c>
      <c r="G227" s="42"/>
      <c r="H227" s="42"/>
      <c r="I227" s="221"/>
      <c r="J227" s="42"/>
      <c r="K227" s="42"/>
      <c r="L227" s="46"/>
      <c r="M227" s="222"/>
      <c r="N227" s="223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143</v>
      </c>
      <c r="AU227" s="19" t="s">
        <v>85</v>
      </c>
    </row>
    <row r="228" s="15" customFormat="1">
      <c r="A228" s="15"/>
      <c r="B228" s="247"/>
      <c r="C228" s="248"/>
      <c r="D228" s="226" t="s">
        <v>145</v>
      </c>
      <c r="E228" s="249" t="s">
        <v>19</v>
      </c>
      <c r="F228" s="250" t="s">
        <v>856</v>
      </c>
      <c r="G228" s="248"/>
      <c r="H228" s="249" t="s">
        <v>19</v>
      </c>
      <c r="I228" s="251"/>
      <c r="J228" s="248"/>
      <c r="K228" s="248"/>
      <c r="L228" s="252"/>
      <c r="M228" s="253"/>
      <c r="N228" s="254"/>
      <c r="O228" s="254"/>
      <c r="P228" s="254"/>
      <c r="Q228" s="254"/>
      <c r="R228" s="254"/>
      <c r="S228" s="254"/>
      <c r="T228" s="255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56" t="s">
        <v>145</v>
      </c>
      <c r="AU228" s="256" t="s">
        <v>85</v>
      </c>
      <c r="AV228" s="15" t="s">
        <v>83</v>
      </c>
      <c r="AW228" s="15" t="s">
        <v>37</v>
      </c>
      <c r="AX228" s="15" t="s">
        <v>75</v>
      </c>
      <c r="AY228" s="256" t="s">
        <v>134</v>
      </c>
    </row>
    <row r="229" s="13" customFormat="1">
      <c r="A229" s="13"/>
      <c r="B229" s="224"/>
      <c r="C229" s="225"/>
      <c r="D229" s="226" t="s">
        <v>145</v>
      </c>
      <c r="E229" s="227" t="s">
        <v>19</v>
      </c>
      <c r="F229" s="228" t="s">
        <v>857</v>
      </c>
      <c r="G229" s="225"/>
      <c r="H229" s="229">
        <v>4.3399999999999999</v>
      </c>
      <c r="I229" s="230"/>
      <c r="J229" s="225"/>
      <c r="K229" s="225"/>
      <c r="L229" s="231"/>
      <c r="M229" s="232"/>
      <c r="N229" s="233"/>
      <c r="O229" s="233"/>
      <c r="P229" s="233"/>
      <c r="Q229" s="233"/>
      <c r="R229" s="233"/>
      <c r="S229" s="233"/>
      <c r="T229" s="234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5" t="s">
        <v>145</v>
      </c>
      <c r="AU229" s="235" t="s">
        <v>85</v>
      </c>
      <c r="AV229" s="13" t="s">
        <v>85</v>
      </c>
      <c r="AW229" s="13" t="s">
        <v>37</v>
      </c>
      <c r="AX229" s="13" t="s">
        <v>75</v>
      </c>
      <c r="AY229" s="235" t="s">
        <v>134</v>
      </c>
    </row>
    <row r="230" s="13" customFormat="1">
      <c r="A230" s="13"/>
      <c r="B230" s="224"/>
      <c r="C230" s="225"/>
      <c r="D230" s="226" t="s">
        <v>145</v>
      </c>
      <c r="E230" s="227" t="s">
        <v>19</v>
      </c>
      <c r="F230" s="228" t="s">
        <v>858</v>
      </c>
      <c r="G230" s="225"/>
      <c r="H230" s="229">
        <v>0.40000000000000002</v>
      </c>
      <c r="I230" s="230"/>
      <c r="J230" s="225"/>
      <c r="K230" s="225"/>
      <c r="L230" s="231"/>
      <c r="M230" s="232"/>
      <c r="N230" s="233"/>
      <c r="O230" s="233"/>
      <c r="P230" s="233"/>
      <c r="Q230" s="233"/>
      <c r="R230" s="233"/>
      <c r="S230" s="233"/>
      <c r="T230" s="234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5" t="s">
        <v>145</v>
      </c>
      <c r="AU230" s="235" t="s">
        <v>85</v>
      </c>
      <c r="AV230" s="13" t="s">
        <v>85</v>
      </c>
      <c r="AW230" s="13" t="s">
        <v>37</v>
      </c>
      <c r="AX230" s="13" t="s">
        <v>75</v>
      </c>
      <c r="AY230" s="235" t="s">
        <v>134</v>
      </c>
    </row>
    <row r="231" s="14" customFormat="1">
      <c r="A231" s="14"/>
      <c r="B231" s="236"/>
      <c r="C231" s="237"/>
      <c r="D231" s="226" t="s">
        <v>145</v>
      </c>
      <c r="E231" s="238" t="s">
        <v>19</v>
      </c>
      <c r="F231" s="239" t="s">
        <v>147</v>
      </c>
      <c r="G231" s="237"/>
      <c r="H231" s="240">
        <v>4.7400000000000002</v>
      </c>
      <c r="I231" s="241"/>
      <c r="J231" s="237"/>
      <c r="K231" s="237"/>
      <c r="L231" s="242"/>
      <c r="M231" s="243"/>
      <c r="N231" s="244"/>
      <c r="O231" s="244"/>
      <c r="P231" s="244"/>
      <c r="Q231" s="244"/>
      <c r="R231" s="244"/>
      <c r="S231" s="244"/>
      <c r="T231" s="245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6" t="s">
        <v>145</v>
      </c>
      <c r="AU231" s="246" t="s">
        <v>85</v>
      </c>
      <c r="AV231" s="14" t="s">
        <v>141</v>
      </c>
      <c r="AW231" s="14" t="s">
        <v>37</v>
      </c>
      <c r="AX231" s="14" t="s">
        <v>83</v>
      </c>
      <c r="AY231" s="246" t="s">
        <v>134</v>
      </c>
    </row>
    <row r="232" s="2" customFormat="1" ht="16.5" customHeight="1">
      <c r="A232" s="40"/>
      <c r="B232" s="41"/>
      <c r="C232" s="206" t="s">
        <v>358</v>
      </c>
      <c r="D232" s="206" t="s">
        <v>136</v>
      </c>
      <c r="E232" s="207" t="s">
        <v>387</v>
      </c>
      <c r="F232" s="208" t="s">
        <v>388</v>
      </c>
      <c r="G232" s="209" t="s">
        <v>139</v>
      </c>
      <c r="H232" s="210">
        <v>4.7400000000000002</v>
      </c>
      <c r="I232" s="211"/>
      <c r="J232" s="212">
        <f>ROUND(I232*H232,2)</f>
        <v>0</v>
      </c>
      <c r="K232" s="208" t="s">
        <v>140</v>
      </c>
      <c r="L232" s="46"/>
      <c r="M232" s="213" t="s">
        <v>19</v>
      </c>
      <c r="N232" s="214" t="s">
        <v>46</v>
      </c>
      <c r="O232" s="86"/>
      <c r="P232" s="215">
        <f>O232*H232</f>
        <v>0</v>
      </c>
      <c r="Q232" s="215">
        <v>1.5E-05</v>
      </c>
      <c r="R232" s="215">
        <f>Q232*H232</f>
        <v>7.1100000000000007E-05</v>
      </c>
      <c r="S232" s="215">
        <v>0</v>
      </c>
      <c r="T232" s="216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17" t="s">
        <v>141</v>
      </c>
      <c r="AT232" s="217" t="s">
        <v>136</v>
      </c>
      <c r="AU232" s="217" t="s">
        <v>85</v>
      </c>
      <c r="AY232" s="19" t="s">
        <v>134</v>
      </c>
      <c r="BE232" s="218">
        <f>IF(N232="základní",J232,0)</f>
        <v>0</v>
      </c>
      <c r="BF232" s="218">
        <f>IF(N232="snížená",J232,0)</f>
        <v>0</v>
      </c>
      <c r="BG232" s="218">
        <f>IF(N232="zákl. přenesená",J232,0)</f>
        <v>0</v>
      </c>
      <c r="BH232" s="218">
        <f>IF(N232="sníž. přenesená",J232,0)</f>
        <v>0</v>
      </c>
      <c r="BI232" s="218">
        <f>IF(N232="nulová",J232,0)</f>
        <v>0</v>
      </c>
      <c r="BJ232" s="19" t="s">
        <v>83</v>
      </c>
      <c r="BK232" s="218">
        <f>ROUND(I232*H232,2)</f>
        <v>0</v>
      </c>
      <c r="BL232" s="19" t="s">
        <v>141</v>
      </c>
      <c r="BM232" s="217" t="s">
        <v>859</v>
      </c>
    </row>
    <row r="233" s="2" customFormat="1">
      <c r="A233" s="40"/>
      <c r="B233" s="41"/>
      <c r="C233" s="42"/>
      <c r="D233" s="219" t="s">
        <v>143</v>
      </c>
      <c r="E233" s="42"/>
      <c r="F233" s="220" t="s">
        <v>390</v>
      </c>
      <c r="G233" s="42"/>
      <c r="H233" s="42"/>
      <c r="I233" s="221"/>
      <c r="J233" s="42"/>
      <c r="K233" s="42"/>
      <c r="L233" s="46"/>
      <c r="M233" s="222"/>
      <c r="N233" s="223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143</v>
      </c>
      <c r="AU233" s="19" t="s">
        <v>85</v>
      </c>
    </row>
    <row r="234" s="2" customFormat="1" ht="16.5" customHeight="1">
      <c r="A234" s="40"/>
      <c r="B234" s="41"/>
      <c r="C234" s="206" t="s">
        <v>363</v>
      </c>
      <c r="D234" s="206" t="s">
        <v>136</v>
      </c>
      <c r="E234" s="207" t="s">
        <v>392</v>
      </c>
      <c r="F234" s="208" t="s">
        <v>393</v>
      </c>
      <c r="G234" s="209" t="s">
        <v>245</v>
      </c>
      <c r="H234" s="210">
        <v>0.192</v>
      </c>
      <c r="I234" s="211"/>
      <c r="J234" s="212">
        <f>ROUND(I234*H234,2)</f>
        <v>0</v>
      </c>
      <c r="K234" s="208" t="s">
        <v>140</v>
      </c>
      <c r="L234" s="46"/>
      <c r="M234" s="213" t="s">
        <v>19</v>
      </c>
      <c r="N234" s="214" t="s">
        <v>46</v>
      </c>
      <c r="O234" s="86"/>
      <c r="P234" s="215">
        <f>O234*H234</f>
        <v>0</v>
      </c>
      <c r="Q234" s="215">
        <v>1.0487652000000001</v>
      </c>
      <c r="R234" s="215">
        <f>Q234*H234</f>
        <v>0.20136291840000001</v>
      </c>
      <c r="S234" s="215">
        <v>0</v>
      </c>
      <c r="T234" s="216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17" t="s">
        <v>141</v>
      </c>
      <c r="AT234" s="217" t="s">
        <v>136</v>
      </c>
      <c r="AU234" s="217" t="s">
        <v>85</v>
      </c>
      <c r="AY234" s="19" t="s">
        <v>134</v>
      </c>
      <c r="BE234" s="218">
        <f>IF(N234="základní",J234,0)</f>
        <v>0</v>
      </c>
      <c r="BF234" s="218">
        <f>IF(N234="snížená",J234,0)</f>
        <v>0</v>
      </c>
      <c r="BG234" s="218">
        <f>IF(N234="zákl. přenesená",J234,0)</f>
        <v>0</v>
      </c>
      <c r="BH234" s="218">
        <f>IF(N234="sníž. přenesená",J234,0)</f>
        <v>0</v>
      </c>
      <c r="BI234" s="218">
        <f>IF(N234="nulová",J234,0)</f>
        <v>0</v>
      </c>
      <c r="BJ234" s="19" t="s">
        <v>83</v>
      </c>
      <c r="BK234" s="218">
        <f>ROUND(I234*H234,2)</f>
        <v>0</v>
      </c>
      <c r="BL234" s="19" t="s">
        <v>141</v>
      </c>
      <c r="BM234" s="217" t="s">
        <v>860</v>
      </c>
    </row>
    <row r="235" s="2" customFormat="1">
      <c r="A235" s="40"/>
      <c r="B235" s="41"/>
      <c r="C235" s="42"/>
      <c r="D235" s="219" t="s">
        <v>143</v>
      </c>
      <c r="E235" s="42"/>
      <c r="F235" s="220" t="s">
        <v>395</v>
      </c>
      <c r="G235" s="42"/>
      <c r="H235" s="42"/>
      <c r="I235" s="221"/>
      <c r="J235" s="42"/>
      <c r="K235" s="42"/>
      <c r="L235" s="46"/>
      <c r="M235" s="222"/>
      <c r="N235" s="223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9" t="s">
        <v>143</v>
      </c>
      <c r="AU235" s="19" t="s">
        <v>85</v>
      </c>
    </row>
    <row r="236" s="15" customFormat="1">
      <c r="A236" s="15"/>
      <c r="B236" s="247"/>
      <c r="C236" s="248"/>
      <c r="D236" s="226" t="s">
        <v>145</v>
      </c>
      <c r="E236" s="249" t="s">
        <v>19</v>
      </c>
      <c r="F236" s="250" t="s">
        <v>396</v>
      </c>
      <c r="G236" s="248"/>
      <c r="H236" s="249" t="s">
        <v>19</v>
      </c>
      <c r="I236" s="251"/>
      <c r="J236" s="248"/>
      <c r="K236" s="248"/>
      <c r="L236" s="252"/>
      <c r="M236" s="253"/>
      <c r="N236" s="254"/>
      <c r="O236" s="254"/>
      <c r="P236" s="254"/>
      <c r="Q236" s="254"/>
      <c r="R236" s="254"/>
      <c r="S236" s="254"/>
      <c r="T236" s="255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56" t="s">
        <v>145</v>
      </c>
      <c r="AU236" s="256" t="s">
        <v>85</v>
      </c>
      <c r="AV236" s="15" t="s">
        <v>83</v>
      </c>
      <c r="AW236" s="15" t="s">
        <v>37</v>
      </c>
      <c r="AX236" s="15" t="s">
        <v>75</v>
      </c>
      <c r="AY236" s="256" t="s">
        <v>134</v>
      </c>
    </row>
    <row r="237" s="13" customFormat="1">
      <c r="A237" s="13"/>
      <c r="B237" s="224"/>
      <c r="C237" s="225"/>
      <c r="D237" s="226" t="s">
        <v>145</v>
      </c>
      <c r="E237" s="227" t="s">
        <v>19</v>
      </c>
      <c r="F237" s="228" t="s">
        <v>861</v>
      </c>
      <c r="G237" s="225"/>
      <c r="H237" s="229">
        <v>0.192</v>
      </c>
      <c r="I237" s="230"/>
      <c r="J237" s="225"/>
      <c r="K237" s="225"/>
      <c r="L237" s="231"/>
      <c r="M237" s="232"/>
      <c r="N237" s="233"/>
      <c r="O237" s="233"/>
      <c r="P237" s="233"/>
      <c r="Q237" s="233"/>
      <c r="R237" s="233"/>
      <c r="S237" s="233"/>
      <c r="T237" s="234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5" t="s">
        <v>145</v>
      </c>
      <c r="AU237" s="235" t="s">
        <v>85</v>
      </c>
      <c r="AV237" s="13" t="s">
        <v>85</v>
      </c>
      <c r="AW237" s="13" t="s">
        <v>37</v>
      </c>
      <c r="AX237" s="13" t="s">
        <v>83</v>
      </c>
      <c r="AY237" s="235" t="s">
        <v>134</v>
      </c>
    </row>
    <row r="238" s="2" customFormat="1" ht="16.5" customHeight="1">
      <c r="A238" s="40"/>
      <c r="B238" s="41"/>
      <c r="C238" s="206" t="s">
        <v>371</v>
      </c>
      <c r="D238" s="206" t="s">
        <v>136</v>
      </c>
      <c r="E238" s="207" t="s">
        <v>399</v>
      </c>
      <c r="F238" s="208" t="s">
        <v>400</v>
      </c>
      <c r="G238" s="209" t="s">
        <v>150</v>
      </c>
      <c r="H238" s="210">
        <v>3.6200000000000001</v>
      </c>
      <c r="I238" s="211"/>
      <c r="J238" s="212">
        <f>ROUND(I238*H238,2)</f>
        <v>0</v>
      </c>
      <c r="K238" s="208" t="s">
        <v>140</v>
      </c>
      <c r="L238" s="46"/>
      <c r="M238" s="213" t="s">
        <v>19</v>
      </c>
      <c r="N238" s="214" t="s">
        <v>46</v>
      </c>
      <c r="O238" s="86"/>
      <c r="P238" s="215">
        <f>O238*H238</f>
        <v>0</v>
      </c>
      <c r="Q238" s="215">
        <v>2.4777999999999998</v>
      </c>
      <c r="R238" s="215">
        <f>Q238*H238</f>
        <v>8.9696359999999995</v>
      </c>
      <c r="S238" s="215">
        <v>0</v>
      </c>
      <c r="T238" s="216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17" t="s">
        <v>141</v>
      </c>
      <c r="AT238" s="217" t="s">
        <v>136</v>
      </c>
      <c r="AU238" s="217" t="s">
        <v>85</v>
      </c>
      <c r="AY238" s="19" t="s">
        <v>134</v>
      </c>
      <c r="BE238" s="218">
        <f>IF(N238="základní",J238,0)</f>
        <v>0</v>
      </c>
      <c r="BF238" s="218">
        <f>IF(N238="snížená",J238,0)</f>
        <v>0</v>
      </c>
      <c r="BG238" s="218">
        <f>IF(N238="zákl. přenesená",J238,0)</f>
        <v>0</v>
      </c>
      <c r="BH238" s="218">
        <f>IF(N238="sníž. přenesená",J238,0)</f>
        <v>0</v>
      </c>
      <c r="BI238" s="218">
        <f>IF(N238="nulová",J238,0)</f>
        <v>0</v>
      </c>
      <c r="BJ238" s="19" t="s">
        <v>83</v>
      </c>
      <c r="BK238" s="218">
        <f>ROUND(I238*H238,2)</f>
        <v>0</v>
      </c>
      <c r="BL238" s="19" t="s">
        <v>141</v>
      </c>
      <c r="BM238" s="217" t="s">
        <v>862</v>
      </c>
    </row>
    <row r="239" s="2" customFormat="1">
      <c r="A239" s="40"/>
      <c r="B239" s="41"/>
      <c r="C239" s="42"/>
      <c r="D239" s="219" t="s">
        <v>143</v>
      </c>
      <c r="E239" s="42"/>
      <c r="F239" s="220" t="s">
        <v>402</v>
      </c>
      <c r="G239" s="42"/>
      <c r="H239" s="42"/>
      <c r="I239" s="221"/>
      <c r="J239" s="42"/>
      <c r="K239" s="42"/>
      <c r="L239" s="46"/>
      <c r="M239" s="222"/>
      <c r="N239" s="223"/>
      <c r="O239" s="86"/>
      <c r="P239" s="86"/>
      <c r="Q239" s="86"/>
      <c r="R239" s="86"/>
      <c r="S239" s="86"/>
      <c r="T239" s="8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9" t="s">
        <v>143</v>
      </c>
      <c r="AU239" s="19" t="s">
        <v>85</v>
      </c>
    </row>
    <row r="240" s="15" customFormat="1">
      <c r="A240" s="15"/>
      <c r="B240" s="247"/>
      <c r="C240" s="248"/>
      <c r="D240" s="226" t="s">
        <v>145</v>
      </c>
      <c r="E240" s="249" t="s">
        <v>19</v>
      </c>
      <c r="F240" s="250" t="s">
        <v>403</v>
      </c>
      <c r="G240" s="248"/>
      <c r="H240" s="249" t="s">
        <v>19</v>
      </c>
      <c r="I240" s="251"/>
      <c r="J240" s="248"/>
      <c r="K240" s="248"/>
      <c r="L240" s="252"/>
      <c r="M240" s="253"/>
      <c r="N240" s="254"/>
      <c r="O240" s="254"/>
      <c r="P240" s="254"/>
      <c r="Q240" s="254"/>
      <c r="R240" s="254"/>
      <c r="S240" s="254"/>
      <c r="T240" s="255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56" t="s">
        <v>145</v>
      </c>
      <c r="AU240" s="256" t="s">
        <v>85</v>
      </c>
      <c r="AV240" s="15" t="s">
        <v>83</v>
      </c>
      <c r="AW240" s="15" t="s">
        <v>37</v>
      </c>
      <c r="AX240" s="15" t="s">
        <v>75</v>
      </c>
      <c r="AY240" s="256" t="s">
        <v>134</v>
      </c>
    </row>
    <row r="241" s="13" customFormat="1">
      <c r="A241" s="13"/>
      <c r="B241" s="224"/>
      <c r="C241" s="225"/>
      <c r="D241" s="226" t="s">
        <v>145</v>
      </c>
      <c r="E241" s="227" t="s">
        <v>19</v>
      </c>
      <c r="F241" s="228" t="s">
        <v>863</v>
      </c>
      <c r="G241" s="225"/>
      <c r="H241" s="229">
        <v>3.6200000000000001</v>
      </c>
      <c r="I241" s="230"/>
      <c r="J241" s="225"/>
      <c r="K241" s="225"/>
      <c r="L241" s="231"/>
      <c r="M241" s="232"/>
      <c r="N241" s="233"/>
      <c r="O241" s="233"/>
      <c r="P241" s="233"/>
      <c r="Q241" s="233"/>
      <c r="R241" s="233"/>
      <c r="S241" s="233"/>
      <c r="T241" s="234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5" t="s">
        <v>145</v>
      </c>
      <c r="AU241" s="235" t="s">
        <v>85</v>
      </c>
      <c r="AV241" s="13" t="s">
        <v>85</v>
      </c>
      <c r="AW241" s="13" t="s">
        <v>37</v>
      </c>
      <c r="AX241" s="13" t="s">
        <v>75</v>
      </c>
      <c r="AY241" s="235" t="s">
        <v>134</v>
      </c>
    </row>
    <row r="242" s="14" customFormat="1">
      <c r="A242" s="14"/>
      <c r="B242" s="236"/>
      <c r="C242" s="237"/>
      <c r="D242" s="226" t="s">
        <v>145</v>
      </c>
      <c r="E242" s="238" t="s">
        <v>19</v>
      </c>
      <c r="F242" s="239" t="s">
        <v>147</v>
      </c>
      <c r="G242" s="237"/>
      <c r="H242" s="240">
        <v>3.6200000000000001</v>
      </c>
      <c r="I242" s="241"/>
      <c r="J242" s="237"/>
      <c r="K242" s="237"/>
      <c r="L242" s="242"/>
      <c r="M242" s="243"/>
      <c r="N242" s="244"/>
      <c r="O242" s="244"/>
      <c r="P242" s="244"/>
      <c r="Q242" s="244"/>
      <c r="R242" s="244"/>
      <c r="S242" s="244"/>
      <c r="T242" s="245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46" t="s">
        <v>145</v>
      </c>
      <c r="AU242" s="246" t="s">
        <v>85</v>
      </c>
      <c r="AV242" s="14" t="s">
        <v>141</v>
      </c>
      <c r="AW242" s="14" t="s">
        <v>37</v>
      </c>
      <c r="AX242" s="14" t="s">
        <v>83</v>
      </c>
      <c r="AY242" s="246" t="s">
        <v>134</v>
      </c>
    </row>
    <row r="243" s="2" customFormat="1" ht="21.75" customHeight="1">
      <c r="A243" s="40"/>
      <c r="B243" s="41"/>
      <c r="C243" s="206" t="s">
        <v>378</v>
      </c>
      <c r="D243" s="206" t="s">
        <v>136</v>
      </c>
      <c r="E243" s="207" t="s">
        <v>412</v>
      </c>
      <c r="F243" s="208" t="s">
        <v>413</v>
      </c>
      <c r="G243" s="209" t="s">
        <v>139</v>
      </c>
      <c r="H243" s="210">
        <v>20.823</v>
      </c>
      <c r="I243" s="211"/>
      <c r="J243" s="212">
        <f>ROUND(I243*H243,2)</f>
        <v>0</v>
      </c>
      <c r="K243" s="208" t="s">
        <v>140</v>
      </c>
      <c r="L243" s="46"/>
      <c r="M243" s="213" t="s">
        <v>19</v>
      </c>
      <c r="N243" s="214" t="s">
        <v>46</v>
      </c>
      <c r="O243" s="86"/>
      <c r="P243" s="215">
        <f>O243*H243</f>
        <v>0</v>
      </c>
      <c r="Q243" s="215">
        <v>0.0018247000000000001</v>
      </c>
      <c r="R243" s="215">
        <f>Q243*H243</f>
        <v>0.037995728100000001</v>
      </c>
      <c r="S243" s="215">
        <v>0</v>
      </c>
      <c r="T243" s="216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17" t="s">
        <v>141</v>
      </c>
      <c r="AT243" s="217" t="s">
        <v>136</v>
      </c>
      <c r="AU243" s="217" t="s">
        <v>85</v>
      </c>
      <c r="AY243" s="19" t="s">
        <v>134</v>
      </c>
      <c r="BE243" s="218">
        <f>IF(N243="základní",J243,0)</f>
        <v>0</v>
      </c>
      <c r="BF243" s="218">
        <f>IF(N243="snížená",J243,0)</f>
        <v>0</v>
      </c>
      <c r="BG243" s="218">
        <f>IF(N243="zákl. přenesená",J243,0)</f>
        <v>0</v>
      </c>
      <c r="BH243" s="218">
        <f>IF(N243="sníž. přenesená",J243,0)</f>
        <v>0</v>
      </c>
      <c r="BI243" s="218">
        <f>IF(N243="nulová",J243,0)</f>
        <v>0</v>
      </c>
      <c r="BJ243" s="19" t="s">
        <v>83</v>
      </c>
      <c r="BK243" s="218">
        <f>ROUND(I243*H243,2)</f>
        <v>0</v>
      </c>
      <c r="BL243" s="19" t="s">
        <v>141</v>
      </c>
      <c r="BM243" s="217" t="s">
        <v>864</v>
      </c>
    </row>
    <row r="244" s="2" customFormat="1">
      <c r="A244" s="40"/>
      <c r="B244" s="41"/>
      <c r="C244" s="42"/>
      <c r="D244" s="219" t="s">
        <v>143</v>
      </c>
      <c r="E244" s="42"/>
      <c r="F244" s="220" t="s">
        <v>415</v>
      </c>
      <c r="G244" s="42"/>
      <c r="H244" s="42"/>
      <c r="I244" s="221"/>
      <c r="J244" s="42"/>
      <c r="K244" s="42"/>
      <c r="L244" s="46"/>
      <c r="M244" s="222"/>
      <c r="N244" s="223"/>
      <c r="O244" s="86"/>
      <c r="P244" s="86"/>
      <c r="Q244" s="86"/>
      <c r="R244" s="86"/>
      <c r="S244" s="86"/>
      <c r="T244" s="87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9" t="s">
        <v>143</v>
      </c>
      <c r="AU244" s="19" t="s">
        <v>85</v>
      </c>
    </row>
    <row r="245" s="15" customFormat="1">
      <c r="A245" s="15"/>
      <c r="B245" s="247"/>
      <c r="C245" s="248"/>
      <c r="D245" s="226" t="s">
        <v>145</v>
      </c>
      <c r="E245" s="249" t="s">
        <v>19</v>
      </c>
      <c r="F245" s="250" t="s">
        <v>416</v>
      </c>
      <c r="G245" s="248"/>
      <c r="H245" s="249" t="s">
        <v>19</v>
      </c>
      <c r="I245" s="251"/>
      <c r="J245" s="248"/>
      <c r="K245" s="248"/>
      <c r="L245" s="252"/>
      <c r="M245" s="253"/>
      <c r="N245" s="254"/>
      <c r="O245" s="254"/>
      <c r="P245" s="254"/>
      <c r="Q245" s="254"/>
      <c r="R245" s="254"/>
      <c r="S245" s="254"/>
      <c r="T245" s="255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56" t="s">
        <v>145</v>
      </c>
      <c r="AU245" s="256" t="s">
        <v>85</v>
      </c>
      <c r="AV245" s="15" t="s">
        <v>83</v>
      </c>
      <c r="AW245" s="15" t="s">
        <v>37</v>
      </c>
      <c r="AX245" s="15" t="s">
        <v>75</v>
      </c>
      <c r="AY245" s="256" t="s">
        <v>134</v>
      </c>
    </row>
    <row r="246" s="13" customFormat="1">
      <c r="A246" s="13"/>
      <c r="B246" s="224"/>
      <c r="C246" s="225"/>
      <c r="D246" s="226" t="s">
        <v>145</v>
      </c>
      <c r="E246" s="227" t="s">
        <v>19</v>
      </c>
      <c r="F246" s="228" t="s">
        <v>865</v>
      </c>
      <c r="G246" s="225"/>
      <c r="H246" s="229">
        <v>11.470000000000001</v>
      </c>
      <c r="I246" s="230"/>
      <c r="J246" s="225"/>
      <c r="K246" s="225"/>
      <c r="L246" s="231"/>
      <c r="M246" s="232"/>
      <c r="N246" s="233"/>
      <c r="O246" s="233"/>
      <c r="P246" s="233"/>
      <c r="Q246" s="233"/>
      <c r="R246" s="233"/>
      <c r="S246" s="233"/>
      <c r="T246" s="234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5" t="s">
        <v>145</v>
      </c>
      <c r="AU246" s="235" t="s">
        <v>85</v>
      </c>
      <c r="AV246" s="13" t="s">
        <v>85</v>
      </c>
      <c r="AW246" s="13" t="s">
        <v>37</v>
      </c>
      <c r="AX246" s="13" t="s">
        <v>75</v>
      </c>
      <c r="AY246" s="235" t="s">
        <v>134</v>
      </c>
    </row>
    <row r="247" s="13" customFormat="1">
      <c r="A247" s="13"/>
      <c r="B247" s="224"/>
      <c r="C247" s="225"/>
      <c r="D247" s="226" t="s">
        <v>145</v>
      </c>
      <c r="E247" s="227" t="s">
        <v>19</v>
      </c>
      <c r="F247" s="228" t="s">
        <v>866</v>
      </c>
      <c r="G247" s="225"/>
      <c r="H247" s="229">
        <v>7.3630000000000004</v>
      </c>
      <c r="I247" s="230"/>
      <c r="J247" s="225"/>
      <c r="K247" s="225"/>
      <c r="L247" s="231"/>
      <c r="M247" s="232"/>
      <c r="N247" s="233"/>
      <c r="O247" s="233"/>
      <c r="P247" s="233"/>
      <c r="Q247" s="233"/>
      <c r="R247" s="233"/>
      <c r="S247" s="233"/>
      <c r="T247" s="234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5" t="s">
        <v>145</v>
      </c>
      <c r="AU247" s="235" t="s">
        <v>85</v>
      </c>
      <c r="AV247" s="13" t="s">
        <v>85</v>
      </c>
      <c r="AW247" s="13" t="s">
        <v>37</v>
      </c>
      <c r="AX247" s="13" t="s">
        <v>75</v>
      </c>
      <c r="AY247" s="235" t="s">
        <v>134</v>
      </c>
    </row>
    <row r="248" s="13" customFormat="1">
      <c r="A248" s="13"/>
      <c r="B248" s="224"/>
      <c r="C248" s="225"/>
      <c r="D248" s="226" t="s">
        <v>145</v>
      </c>
      <c r="E248" s="227" t="s">
        <v>19</v>
      </c>
      <c r="F248" s="228" t="s">
        <v>867</v>
      </c>
      <c r="G248" s="225"/>
      <c r="H248" s="229">
        <v>1.99</v>
      </c>
      <c r="I248" s="230"/>
      <c r="J248" s="225"/>
      <c r="K248" s="225"/>
      <c r="L248" s="231"/>
      <c r="M248" s="232"/>
      <c r="N248" s="233"/>
      <c r="O248" s="233"/>
      <c r="P248" s="233"/>
      <c r="Q248" s="233"/>
      <c r="R248" s="233"/>
      <c r="S248" s="233"/>
      <c r="T248" s="234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5" t="s">
        <v>145</v>
      </c>
      <c r="AU248" s="235" t="s">
        <v>85</v>
      </c>
      <c r="AV248" s="13" t="s">
        <v>85</v>
      </c>
      <c r="AW248" s="13" t="s">
        <v>37</v>
      </c>
      <c r="AX248" s="13" t="s">
        <v>75</v>
      </c>
      <c r="AY248" s="235" t="s">
        <v>134</v>
      </c>
    </row>
    <row r="249" s="14" customFormat="1">
      <c r="A249" s="14"/>
      <c r="B249" s="236"/>
      <c r="C249" s="237"/>
      <c r="D249" s="226" t="s">
        <v>145</v>
      </c>
      <c r="E249" s="238" t="s">
        <v>19</v>
      </c>
      <c r="F249" s="239" t="s">
        <v>147</v>
      </c>
      <c r="G249" s="237"/>
      <c r="H249" s="240">
        <v>20.823</v>
      </c>
      <c r="I249" s="241"/>
      <c r="J249" s="237"/>
      <c r="K249" s="237"/>
      <c r="L249" s="242"/>
      <c r="M249" s="243"/>
      <c r="N249" s="244"/>
      <c r="O249" s="244"/>
      <c r="P249" s="244"/>
      <c r="Q249" s="244"/>
      <c r="R249" s="244"/>
      <c r="S249" s="244"/>
      <c r="T249" s="245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46" t="s">
        <v>145</v>
      </c>
      <c r="AU249" s="246" t="s">
        <v>85</v>
      </c>
      <c r="AV249" s="14" t="s">
        <v>141</v>
      </c>
      <c r="AW249" s="14" t="s">
        <v>37</v>
      </c>
      <c r="AX249" s="14" t="s">
        <v>83</v>
      </c>
      <c r="AY249" s="246" t="s">
        <v>134</v>
      </c>
    </row>
    <row r="250" s="2" customFormat="1" ht="16.5" customHeight="1">
      <c r="A250" s="40"/>
      <c r="B250" s="41"/>
      <c r="C250" s="206" t="s">
        <v>386</v>
      </c>
      <c r="D250" s="206" t="s">
        <v>136</v>
      </c>
      <c r="E250" s="207" t="s">
        <v>421</v>
      </c>
      <c r="F250" s="208" t="s">
        <v>422</v>
      </c>
      <c r="G250" s="209" t="s">
        <v>139</v>
      </c>
      <c r="H250" s="210">
        <v>20.823</v>
      </c>
      <c r="I250" s="211"/>
      <c r="J250" s="212">
        <f>ROUND(I250*H250,2)</f>
        <v>0</v>
      </c>
      <c r="K250" s="208" t="s">
        <v>140</v>
      </c>
      <c r="L250" s="46"/>
      <c r="M250" s="213" t="s">
        <v>19</v>
      </c>
      <c r="N250" s="214" t="s">
        <v>46</v>
      </c>
      <c r="O250" s="86"/>
      <c r="P250" s="215">
        <f>O250*H250</f>
        <v>0</v>
      </c>
      <c r="Q250" s="215">
        <v>3.6000000000000001E-05</v>
      </c>
      <c r="R250" s="215">
        <f>Q250*H250</f>
        <v>0.00074962800000000001</v>
      </c>
      <c r="S250" s="215">
        <v>0</v>
      </c>
      <c r="T250" s="216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17" t="s">
        <v>141</v>
      </c>
      <c r="AT250" s="217" t="s">
        <v>136</v>
      </c>
      <c r="AU250" s="217" t="s">
        <v>85</v>
      </c>
      <c r="AY250" s="19" t="s">
        <v>134</v>
      </c>
      <c r="BE250" s="218">
        <f>IF(N250="základní",J250,0)</f>
        <v>0</v>
      </c>
      <c r="BF250" s="218">
        <f>IF(N250="snížená",J250,0)</f>
        <v>0</v>
      </c>
      <c r="BG250" s="218">
        <f>IF(N250="zákl. přenesená",J250,0)</f>
        <v>0</v>
      </c>
      <c r="BH250" s="218">
        <f>IF(N250="sníž. přenesená",J250,0)</f>
        <v>0</v>
      </c>
      <c r="BI250" s="218">
        <f>IF(N250="nulová",J250,0)</f>
        <v>0</v>
      </c>
      <c r="BJ250" s="19" t="s">
        <v>83</v>
      </c>
      <c r="BK250" s="218">
        <f>ROUND(I250*H250,2)</f>
        <v>0</v>
      </c>
      <c r="BL250" s="19" t="s">
        <v>141</v>
      </c>
      <c r="BM250" s="217" t="s">
        <v>868</v>
      </c>
    </row>
    <row r="251" s="2" customFormat="1">
      <c r="A251" s="40"/>
      <c r="B251" s="41"/>
      <c r="C251" s="42"/>
      <c r="D251" s="219" t="s">
        <v>143</v>
      </c>
      <c r="E251" s="42"/>
      <c r="F251" s="220" t="s">
        <v>424</v>
      </c>
      <c r="G251" s="42"/>
      <c r="H251" s="42"/>
      <c r="I251" s="221"/>
      <c r="J251" s="42"/>
      <c r="K251" s="42"/>
      <c r="L251" s="46"/>
      <c r="M251" s="222"/>
      <c r="N251" s="223"/>
      <c r="O251" s="86"/>
      <c r="P251" s="86"/>
      <c r="Q251" s="86"/>
      <c r="R251" s="86"/>
      <c r="S251" s="86"/>
      <c r="T251" s="87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9" t="s">
        <v>143</v>
      </c>
      <c r="AU251" s="19" t="s">
        <v>85</v>
      </c>
    </row>
    <row r="252" s="2" customFormat="1" ht="24.15" customHeight="1">
      <c r="A252" s="40"/>
      <c r="B252" s="41"/>
      <c r="C252" s="206" t="s">
        <v>391</v>
      </c>
      <c r="D252" s="206" t="s">
        <v>136</v>
      </c>
      <c r="E252" s="207" t="s">
        <v>438</v>
      </c>
      <c r="F252" s="208" t="s">
        <v>439</v>
      </c>
      <c r="G252" s="209" t="s">
        <v>245</v>
      </c>
      <c r="H252" s="210">
        <v>0.434</v>
      </c>
      <c r="I252" s="211"/>
      <c r="J252" s="212">
        <f>ROUND(I252*H252,2)</f>
        <v>0</v>
      </c>
      <c r="K252" s="208" t="s">
        <v>140</v>
      </c>
      <c r="L252" s="46"/>
      <c r="M252" s="213" t="s">
        <v>19</v>
      </c>
      <c r="N252" s="214" t="s">
        <v>46</v>
      </c>
      <c r="O252" s="86"/>
      <c r="P252" s="215">
        <f>O252*H252</f>
        <v>0</v>
      </c>
      <c r="Q252" s="215">
        <v>1.0384500000000001</v>
      </c>
      <c r="R252" s="215">
        <f>Q252*H252</f>
        <v>0.45068730000000001</v>
      </c>
      <c r="S252" s="215">
        <v>0</v>
      </c>
      <c r="T252" s="216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17" t="s">
        <v>141</v>
      </c>
      <c r="AT252" s="217" t="s">
        <v>136</v>
      </c>
      <c r="AU252" s="217" t="s">
        <v>85</v>
      </c>
      <c r="AY252" s="19" t="s">
        <v>134</v>
      </c>
      <c r="BE252" s="218">
        <f>IF(N252="základní",J252,0)</f>
        <v>0</v>
      </c>
      <c r="BF252" s="218">
        <f>IF(N252="snížená",J252,0)</f>
        <v>0</v>
      </c>
      <c r="BG252" s="218">
        <f>IF(N252="zákl. přenesená",J252,0)</f>
        <v>0</v>
      </c>
      <c r="BH252" s="218">
        <f>IF(N252="sníž. přenesená",J252,0)</f>
        <v>0</v>
      </c>
      <c r="BI252" s="218">
        <f>IF(N252="nulová",J252,0)</f>
        <v>0</v>
      </c>
      <c r="BJ252" s="19" t="s">
        <v>83</v>
      </c>
      <c r="BK252" s="218">
        <f>ROUND(I252*H252,2)</f>
        <v>0</v>
      </c>
      <c r="BL252" s="19" t="s">
        <v>141</v>
      </c>
      <c r="BM252" s="217" t="s">
        <v>869</v>
      </c>
    </row>
    <row r="253" s="2" customFormat="1">
      <c r="A253" s="40"/>
      <c r="B253" s="41"/>
      <c r="C253" s="42"/>
      <c r="D253" s="219" t="s">
        <v>143</v>
      </c>
      <c r="E253" s="42"/>
      <c r="F253" s="220" t="s">
        <v>441</v>
      </c>
      <c r="G253" s="42"/>
      <c r="H253" s="42"/>
      <c r="I253" s="221"/>
      <c r="J253" s="42"/>
      <c r="K253" s="42"/>
      <c r="L253" s="46"/>
      <c r="M253" s="222"/>
      <c r="N253" s="223"/>
      <c r="O253" s="86"/>
      <c r="P253" s="86"/>
      <c r="Q253" s="86"/>
      <c r="R253" s="86"/>
      <c r="S253" s="86"/>
      <c r="T253" s="87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T253" s="19" t="s">
        <v>143</v>
      </c>
      <c r="AU253" s="19" t="s">
        <v>85</v>
      </c>
    </row>
    <row r="254" s="15" customFormat="1">
      <c r="A254" s="15"/>
      <c r="B254" s="247"/>
      <c r="C254" s="248"/>
      <c r="D254" s="226" t="s">
        <v>145</v>
      </c>
      <c r="E254" s="249" t="s">
        <v>19</v>
      </c>
      <c r="F254" s="250" t="s">
        <v>442</v>
      </c>
      <c r="G254" s="248"/>
      <c r="H254" s="249" t="s">
        <v>19</v>
      </c>
      <c r="I254" s="251"/>
      <c r="J254" s="248"/>
      <c r="K254" s="248"/>
      <c r="L254" s="252"/>
      <c r="M254" s="253"/>
      <c r="N254" s="254"/>
      <c r="O254" s="254"/>
      <c r="P254" s="254"/>
      <c r="Q254" s="254"/>
      <c r="R254" s="254"/>
      <c r="S254" s="254"/>
      <c r="T254" s="255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56" t="s">
        <v>145</v>
      </c>
      <c r="AU254" s="256" t="s">
        <v>85</v>
      </c>
      <c r="AV254" s="15" t="s">
        <v>83</v>
      </c>
      <c r="AW254" s="15" t="s">
        <v>37</v>
      </c>
      <c r="AX254" s="15" t="s">
        <v>75</v>
      </c>
      <c r="AY254" s="256" t="s">
        <v>134</v>
      </c>
    </row>
    <row r="255" s="13" customFormat="1">
      <c r="A255" s="13"/>
      <c r="B255" s="224"/>
      <c r="C255" s="225"/>
      <c r="D255" s="226" t="s">
        <v>145</v>
      </c>
      <c r="E255" s="227" t="s">
        <v>19</v>
      </c>
      <c r="F255" s="228" t="s">
        <v>870</v>
      </c>
      <c r="G255" s="225"/>
      <c r="H255" s="229">
        <v>0.434</v>
      </c>
      <c r="I255" s="230"/>
      <c r="J255" s="225"/>
      <c r="K255" s="225"/>
      <c r="L255" s="231"/>
      <c r="M255" s="232"/>
      <c r="N255" s="233"/>
      <c r="O255" s="233"/>
      <c r="P255" s="233"/>
      <c r="Q255" s="233"/>
      <c r="R255" s="233"/>
      <c r="S255" s="233"/>
      <c r="T255" s="234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5" t="s">
        <v>145</v>
      </c>
      <c r="AU255" s="235" t="s">
        <v>85</v>
      </c>
      <c r="AV255" s="13" t="s">
        <v>85</v>
      </c>
      <c r="AW255" s="13" t="s">
        <v>37</v>
      </c>
      <c r="AX255" s="13" t="s">
        <v>75</v>
      </c>
      <c r="AY255" s="235" t="s">
        <v>134</v>
      </c>
    </row>
    <row r="256" s="14" customFormat="1">
      <c r="A256" s="14"/>
      <c r="B256" s="236"/>
      <c r="C256" s="237"/>
      <c r="D256" s="226" t="s">
        <v>145</v>
      </c>
      <c r="E256" s="238" t="s">
        <v>19</v>
      </c>
      <c r="F256" s="239" t="s">
        <v>147</v>
      </c>
      <c r="G256" s="237"/>
      <c r="H256" s="240">
        <v>0.434</v>
      </c>
      <c r="I256" s="241"/>
      <c r="J256" s="237"/>
      <c r="K256" s="237"/>
      <c r="L256" s="242"/>
      <c r="M256" s="243"/>
      <c r="N256" s="244"/>
      <c r="O256" s="244"/>
      <c r="P256" s="244"/>
      <c r="Q256" s="244"/>
      <c r="R256" s="244"/>
      <c r="S256" s="244"/>
      <c r="T256" s="245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46" t="s">
        <v>145</v>
      </c>
      <c r="AU256" s="246" t="s">
        <v>85</v>
      </c>
      <c r="AV256" s="14" t="s">
        <v>141</v>
      </c>
      <c r="AW256" s="14" t="s">
        <v>37</v>
      </c>
      <c r="AX256" s="14" t="s">
        <v>83</v>
      </c>
      <c r="AY256" s="246" t="s">
        <v>134</v>
      </c>
    </row>
    <row r="257" s="12" customFormat="1" ht="22.8" customHeight="1">
      <c r="A257" s="12"/>
      <c r="B257" s="190"/>
      <c r="C257" s="191"/>
      <c r="D257" s="192" t="s">
        <v>74</v>
      </c>
      <c r="E257" s="204" t="s">
        <v>141</v>
      </c>
      <c r="F257" s="204" t="s">
        <v>456</v>
      </c>
      <c r="G257" s="191"/>
      <c r="H257" s="191"/>
      <c r="I257" s="194"/>
      <c r="J257" s="205">
        <f>BK257</f>
        <v>0</v>
      </c>
      <c r="K257" s="191"/>
      <c r="L257" s="196"/>
      <c r="M257" s="197"/>
      <c r="N257" s="198"/>
      <c r="O257" s="198"/>
      <c r="P257" s="199">
        <f>SUM(P258:P303)</f>
        <v>0</v>
      </c>
      <c r="Q257" s="198"/>
      <c r="R257" s="199">
        <f>SUM(R258:R303)</f>
        <v>1.4390519372000004</v>
      </c>
      <c r="S257" s="198"/>
      <c r="T257" s="200">
        <f>SUM(T258:T303)</f>
        <v>0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01" t="s">
        <v>83</v>
      </c>
      <c r="AT257" s="202" t="s">
        <v>74</v>
      </c>
      <c r="AU257" s="202" t="s">
        <v>83</v>
      </c>
      <c r="AY257" s="201" t="s">
        <v>134</v>
      </c>
      <c r="BK257" s="203">
        <f>SUM(BK258:BK303)</f>
        <v>0</v>
      </c>
    </row>
    <row r="258" s="2" customFormat="1" ht="16.5" customHeight="1">
      <c r="A258" s="40"/>
      <c r="B258" s="41"/>
      <c r="C258" s="206" t="s">
        <v>398</v>
      </c>
      <c r="D258" s="206" t="s">
        <v>136</v>
      </c>
      <c r="E258" s="207" t="s">
        <v>465</v>
      </c>
      <c r="F258" s="208" t="s">
        <v>466</v>
      </c>
      <c r="G258" s="209" t="s">
        <v>150</v>
      </c>
      <c r="H258" s="210">
        <v>8.8800000000000008</v>
      </c>
      <c r="I258" s="211"/>
      <c r="J258" s="212">
        <f>ROUND(I258*H258,2)</f>
        <v>0</v>
      </c>
      <c r="K258" s="208" t="s">
        <v>140</v>
      </c>
      <c r="L258" s="46"/>
      <c r="M258" s="213" t="s">
        <v>19</v>
      </c>
      <c r="N258" s="214" t="s">
        <v>46</v>
      </c>
      <c r="O258" s="86"/>
      <c r="P258" s="215">
        <f>O258*H258</f>
        <v>0</v>
      </c>
      <c r="Q258" s="215">
        <v>0</v>
      </c>
      <c r="R258" s="215">
        <f>Q258*H258</f>
        <v>0</v>
      </c>
      <c r="S258" s="215">
        <v>0</v>
      </c>
      <c r="T258" s="216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17" t="s">
        <v>141</v>
      </c>
      <c r="AT258" s="217" t="s">
        <v>136</v>
      </c>
      <c r="AU258" s="217" t="s">
        <v>85</v>
      </c>
      <c r="AY258" s="19" t="s">
        <v>134</v>
      </c>
      <c r="BE258" s="218">
        <f>IF(N258="základní",J258,0)</f>
        <v>0</v>
      </c>
      <c r="BF258" s="218">
        <f>IF(N258="snížená",J258,0)</f>
        <v>0</v>
      </c>
      <c r="BG258" s="218">
        <f>IF(N258="zákl. přenesená",J258,0)</f>
        <v>0</v>
      </c>
      <c r="BH258" s="218">
        <f>IF(N258="sníž. přenesená",J258,0)</f>
        <v>0</v>
      </c>
      <c r="BI258" s="218">
        <f>IF(N258="nulová",J258,0)</f>
        <v>0</v>
      </c>
      <c r="BJ258" s="19" t="s">
        <v>83</v>
      </c>
      <c r="BK258" s="218">
        <f>ROUND(I258*H258,2)</f>
        <v>0</v>
      </c>
      <c r="BL258" s="19" t="s">
        <v>141</v>
      </c>
      <c r="BM258" s="217" t="s">
        <v>871</v>
      </c>
    </row>
    <row r="259" s="2" customFormat="1">
      <c r="A259" s="40"/>
      <c r="B259" s="41"/>
      <c r="C259" s="42"/>
      <c r="D259" s="219" t="s">
        <v>143</v>
      </c>
      <c r="E259" s="42"/>
      <c r="F259" s="220" t="s">
        <v>468</v>
      </c>
      <c r="G259" s="42"/>
      <c r="H259" s="42"/>
      <c r="I259" s="221"/>
      <c r="J259" s="42"/>
      <c r="K259" s="42"/>
      <c r="L259" s="46"/>
      <c r="M259" s="222"/>
      <c r="N259" s="223"/>
      <c r="O259" s="86"/>
      <c r="P259" s="86"/>
      <c r="Q259" s="86"/>
      <c r="R259" s="86"/>
      <c r="S259" s="86"/>
      <c r="T259" s="87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T259" s="19" t="s">
        <v>143</v>
      </c>
      <c r="AU259" s="19" t="s">
        <v>85</v>
      </c>
    </row>
    <row r="260" s="15" customFormat="1">
      <c r="A260" s="15"/>
      <c r="B260" s="247"/>
      <c r="C260" s="248"/>
      <c r="D260" s="226" t="s">
        <v>145</v>
      </c>
      <c r="E260" s="249" t="s">
        <v>19</v>
      </c>
      <c r="F260" s="250" t="s">
        <v>872</v>
      </c>
      <c r="G260" s="248"/>
      <c r="H260" s="249" t="s">
        <v>19</v>
      </c>
      <c r="I260" s="251"/>
      <c r="J260" s="248"/>
      <c r="K260" s="248"/>
      <c r="L260" s="252"/>
      <c r="M260" s="253"/>
      <c r="N260" s="254"/>
      <c r="O260" s="254"/>
      <c r="P260" s="254"/>
      <c r="Q260" s="254"/>
      <c r="R260" s="254"/>
      <c r="S260" s="254"/>
      <c r="T260" s="255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56" t="s">
        <v>145</v>
      </c>
      <c r="AU260" s="256" t="s">
        <v>85</v>
      </c>
      <c r="AV260" s="15" t="s">
        <v>83</v>
      </c>
      <c r="AW260" s="15" t="s">
        <v>37</v>
      </c>
      <c r="AX260" s="15" t="s">
        <v>75</v>
      </c>
      <c r="AY260" s="256" t="s">
        <v>134</v>
      </c>
    </row>
    <row r="261" s="13" customFormat="1">
      <c r="A261" s="13"/>
      <c r="B261" s="224"/>
      <c r="C261" s="225"/>
      <c r="D261" s="226" t="s">
        <v>145</v>
      </c>
      <c r="E261" s="227" t="s">
        <v>19</v>
      </c>
      <c r="F261" s="228" t="s">
        <v>873</v>
      </c>
      <c r="G261" s="225"/>
      <c r="H261" s="229">
        <v>8.8800000000000008</v>
      </c>
      <c r="I261" s="230"/>
      <c r="J261" s="225"/>
      <c r="K261" s="225"/>
      <c r="L261" s="231"/>
      <c r="M261" s="232"/>
      <c r="N261" s="233"/>
      <c r="O261" s="233"/>
      <c r="P261" s="233"/>
      <c r="Q261" s="233"/>
      <c r="R261" s="233"/>
      <c r="S261" s="233"/>
      <c r="T261" s="234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5" t="s">
        <v>145</v>
      </c>
      <c r="AU261" s="235" t="s">
        <v>85</v>
      </c>
      <c r="AV261" s="13" t="s">
        <v>85</v>
      </c>
      <c r="AW261" s="13" t="s">
        <v>37</v>
      </c>
      <c r="AX261" s="13" t="s">
        <v>75</v>
      </c>
      <c r="AY261" s="235" t="s">
        <v>134</v>
      </c>
    </row>
    <row r="262" s="14" customFormat="1">
      <c r="A262" s="14"/>
      <c r="B262" s="236"/>
      <c r="C262" s="237"/>
      <c r="D262" s="226" t="s">
        <v>145</v>
      </c>
      <c r="E262" s="238" t="s">
        <v>19</v>
      </c>
      <c r="F262" s="239" t="s">
        <v>147</v>
      </c>
      <c r="G262" s="237"/>
      <c r="H262" s="240">
        <v>8.8800000000000008</v>
      </c>
      <c r="I262" s="241"/>
      <c r="J262" s="237"/>
      <c r="K262" s="237"/>
      <c r="L262" s="242"/>
      <c r="M262" s="243"/>
      <c r="N262" s="244"/>
      <c r="O262" s="244"/>
      <c r="P262" s="244"/>
      <c r="Q262" s="244"/>
      <c r="R262" s="244"/>
      <c r="S262" s="244"/>
      <c r="T262" s="245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46" t="s">
        <v>145</v>
      </c>
      <c r="AU262" s="246" t="s">
        <v>85</v>
      </c>
      <c r="AV262" s="14" t="s">
        <v>141</v>
      </c>
      <c r="AW262" s="14" t="s">
        <v>37</v>
      </c>
      <c r="AX262" s="14" t="s">
        <v>83</v>
      </c>
      <c r="AY262" s="246" t="s">
        <v>134</v>
      </c>
    </row>
    <row r="263" s="2" customFormat="1" ht="24.15" customHeight="1">
      <c r="A263" s="40"/>
      <c r="B263" s="41"/>
      <c r="C263" s="206" t="s">
        <v>405</v>
      </c>
      <c r="D263" s="206" t="s">
        <v>136</v>
      </c>
      <c r="E263" s="207" t="s">
        <v>472</v>
      </c>
      <c r="F263" s="208" t="s">
        <v>473</v>
      </c>
      <c r="G263" s="209" t="s">
        <v>139</v>
      </c>
      <c r="H263" s="210">
        <v>4.7999999999999998</v>
      </c>
      <c r="I263" s="211"/>
      <c r="J263" s="212">
        <f>ROUND(I263*H263,2)</f>
        <v>0</v>
      </c>
      <c r="K263" s="208" t="s">
        <v>140</v>
      </c>
      <c r="L263" s="46"/>
      <c r="M263" s="213" t="s">
        <v>19</v>
      </c>
      <c r="N263" s="214" t="s">
        <v>46</v>
      </c>
      <c r="O263" s="86"/>
      <c r="P263" s="215">
        <f>O263*H263</f>
        <v>0</v>
      </c>
      <c r="Q263" s="215">
        <v>0.017870259999999999</v>
      </c>
      <c r="R263" s="215">
        <f>Q263*H263</f>
        <v>0.085777247999999987</v>
      </c>
      <c r="S263" s="215">
        <v>0</v>
      </c>
      <c r="T263" s="216">
        <f>S263*H263</f>
        <v>0</v>
      </c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R263" s="217" t="s">
        <v>141</v>
      </c>
      <c r="AT263" s="217" t="s">
        <v>136</v>
      </c>
      <c r="AU263" s="217" t="s">
        <v>85</v>
      </c>
      <c r="AY263" s="19" t="s">
        <v>134</v>
      </c>
      <c r="BE263" s="218">
        <f>IF(N263="základní",J263,0)</f>
        <v>0</v>
      </c>
      <c r="BF263" s="218">
        <f>IF(N263="snížená",J263,0)</f>
        <v>0</v>
      </c>
      <c r="BG263" s="218">
        <f>IF(N263="zákl. přenesená",J263,0)</f>
        <v>0</v>
      </c>
      <c r="BH263" s="218">
        <f>IF(N263="sníž. přenesená",J263,0)</f>
        <v>0</v>
      </c>
      <c r="BI263" s="218">
        <f>IF(N263="nulová",J263,0)</f>
        <v>0</v>
      </c>
      <c r="BJ263" s="19" t="s">
        <v>83</v>
      </c>
      <c r="BK263" s="218">
        <f>ROUND(I263*H263,2)</f>
        <v>0</v>
      </c>
      <c r="BL263" s="19" t="s">
        <v>141</v>
      </c>
      <c r="BM263" s="217" t="s">
        <v>874</v>
      </c>
    </row>
    <row r="264" s="2" customFormat="1">
      <c r="A264" s="40"/>
      <c r="B264" s="41"/>
      <c r="C264" s="42"/>
      <c r="D264" s="219" t="s">
        <v>143</v>
      </c>
      <c r="E264" s="42"/>
      <c r="F264" s="220" t="s">
        <v>475</v>
      </c>
      <c r="G264" s="42"/>
      <c r="H264" s="42"/>
      <c r="I264" s="221"/>
      <c r="J264" s="42"/>
      <c r="K264" s="42"/>
      <c r="L264" s="46"/>
      <c r="M264" s="222"/>
      <c r="N264" s="223"/>
      <c r="O264" s="86"/>
      <c r="P264" s="86"/>
      <c r="Q264" s="86"/>
      <c r="R264" s="86"/>
      <c r="S264" s="86"/>
      <c r="T264" s="87"/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T264" s="19" t="s">
        <v>143</v>
      </c>
      <c r="AU264" s="19" t="s">
        <v>85</v>
      </c>
    </row>
    <row r="265" s="13" customFormat="1">
      <c r="A265" s="13"/>
      <c r="B265" s="224"/>
      <c r="C265" s="225"/>
      <c r="D265" s="226" t="s">
        <v>145</v>
      </c>
      <c r="E265" s="227" t="s">
        <v>19</v>
      </c>
      <c r="F265" s="228" t="s">
        <v>875</v>
      </c>
      <c r="G265" s="225"/>
      <c r="H265" s="229">
        <v>4.7999999999999998</v>
      </c>
      <c r="I265" s="230"/>
      <c r="J265" s="225"/>
      <c r="K265" s="225"/>
      <c r="L265" s="231"/>
      <c r="M265" s="232"/>
      <c r="N265" s="233"/>
      <c r="O265" s="233"/>
      <c r="P265" s="233"/>
      <c r="Q265" s="233"/>
      <c r="R265" s="233"/>
      <c r="S265" s="233"/>
      <c r="T265" s="234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5" t="s">
        <v>145</v>
      </c>
      <c r="AU265" s="235" t="s">
        <v>85</v>
      </c>
      <c r="AV265" s="13" t="s">
        <v>85</v>
      </c>
      <c r="AW265" s="13" t="s">
        <v>37</v>
      </c>
      <c r="AX265" s="13" t="s">
        <v>83</v>
      </c>
      <c r="AY265" s="235" t="s">
        <v>134</v>
      </c>
    </row>
    <row r="266" s="2" customFormat="1" ht="24.15" customHeight="1">
      <c r="A266" s="40"/>
      <c r="B266" s="41"/>
      <c r="C266" s="206" t="s">
        <v>411</v>
      </c>
      <c r="D266" s="206" t="s">
        <v>136</v>
      </c>
      <c r="E266" s="207" t="s">
        <v>478</v>
      </c>
      <c r="F266" s="208" t="s">
        <v>479</v>
      </c>
      <c r="G266" s="209" t="s">
        <v>139</v>
      </c>
      <c r="H266" s="210">
        <v>4.7999999999999998</v>
      </c>
      <c r="I266" s="211"/>
      <c r="J266" s="212">
        <f>ROUND(I266*H266,2)</f>
        <v>0</v>
      </c>
      <c r="K266" s="208" t="s">
        <v>140</v>
      </c>
      <c r="L266" s="46"/>
      <c r="M266" s="213" t="s">
        <v>19</v>
      </c>
      <c r="N266" s="214" t="s">
        <v>46</v>
      </c>
      <c r="O266" s="86"/>
      <c r="P266" s="215">
        <f>O266*H266</f>
        <v>0</v>
      </c>
      <c r="Q266" s="215">
        <v>0</v>
      </c>
      <c r="R266" s="215">
        <f>Q266*H266</f>
        <v>0</v>
      </c>
      <c r="S266" s="215">
        <v>0</v>
      </c>
      <c r="T266" s="216">
        <f>S266*H266</f>
        <v>0</v>
      </c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R266" s="217" t="s">
        <v>141</v>
      </c>
      <c r="AT266" s="217" t="s">
        <v>136</v>
      </c>
      <c r="AU266" s="217" t="s">
        <v>85</v>
      </c>
      <c r="AY266" s="19" t="s">
        <v>134</v>
      </c>
      <c r="BE266" s="218">
        <f>IF(N266="základní",J266,0)</f>
        <v>0</v>
      </c>
      <c r="BF266" s="218">
        <f>IF(N266="snížená",J266,0)</f>
        <v>0</v>
      </c>
      <c r="BG266" s="218">
        <f>IF(N266="zákl. přenesená",J266,0)</f>
        <v>0</v>
      </c>
      <c r="BH266" s="218">
        <f>IF(N266="sníž. přenesená",J266,0)</f>
        <v>0</v>
      </c>
      <c r="BI266" s="218">
        <f>IF(N266="nulová",J266,0)</f>
        <v>0</v>
      </c>
      <c r="BJ266" s="19" t="s">
        <v>83</v>
      </c>
      <c r="BK266" s="218">
        <f>ROUND(I266*H266,2)</f>
        <v>0</v>
      </c>
      <c r="BL266" s="19" t="s">
        <v>141</v>
      </c>
      <c r="BM266" s="217" t="s">
        <v>876</v>
      </c>
    </row>
    <row r="267" s="2" customFormat="1">
      <c r="A267" s="40"/>
      <c r="B267" s="41"/>
      <c r="C267" s="42"/>
      <c r="D267" s="219" t="s">
        <v>143</v>
      </c>
      <c r="E267" s="42"/>
      <c r="F267" s="220" t="s">
        <v>481</v>
      </c>
      <c r="G267" s="42"/>
      <c r="H267" s="42"/>
      <c r="I267" s="221"/>
      <c r="J267" s="42"/>
      <c r="K267" s="42"/>
      <c r="L267" s="46"/>
      <c r="M267" s="222"/>
      <c r="N267" s="223"/>
      <c r="O267" s="86"/>
      <c r="P267" s="86"/>
      <c r="Q267" s="86"/>
      <c r="R267" s="86"/>
      <c r="S267" s="86"/>
      <c r="T267" s="87"/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T267" s="19" t="s">
        <v>143</v>
      </c>
      <c r="AU267" s="19" t="s">
        <v>85</v>
      </c>
    </row>
    <row r="268" s="2" customFormat="1" ht="16.5" customHeight="1">
      <c r="A268" s="40"/>
      <c r="B268" s="41"/>
      <c r="C268" s="206" t="s">
        <v>420</v>
      </c>
      <c r="D268" s="206" t="s">
        <v>136</v>
      </c>
      <c r="E268" s="207" t="s">
        <v>483</v>
      </c>
      <c r="F268" s="208" t="s">
        <v>484</v>
      </c>
      <c r="G268" s="209" t="s">
        <v>245</v>
      </c>
      <c r="H268" s="210">
        <v>1.0660000000000001</v>
      </c>
      <c r="I268" s="211"/>
      <c r="J268" s="212">
        <f>ROUND(I268*H268,2)</f>
        <v>0</v>
      </c>
      <c r="K268" s="208" t="s">
        <v>140</v>
      </c>
      <c r="L268" s="46"/>
      <c r="M268" s="213" t="s">
        <v>19</v>
      </c>
      <c r="N268" s="214" t="s">
        <v>46</v>
      </c>
      <c r="O268" s="86"/>
      <c r="P268" s="215">
        <f>O268*H268</f>
        <v>0</v>
      </c>
      <c r="Q268" s="215">
        <v>1.0492655</v>
      </c>
      <c r="R268" s="215">
        <f>Q268*H268</f>
        <v>1.1185170230000001</v>
      </c>
      <c r="S268" s="215">
        <v>0</v>
      </c>
      <c r="T268" s="216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17" t="s">
        <v>141</v>
      </c>
      <c r="AT268" s="217" t="s">
        <v>136</v>
      </c>
      <c r="AU268" s="217" t="s">
        <v>85</v>
      </c>
      <c r="AY268" s="19" t="s">
        <v>134</v>
      </c>
      <c r="BE268" s="218">
        <f>IF(N268="základní",J268,0)</f>
        <v>0</v>
      </c>
      <c r="BF268" s="218">
        <f>IF(N268="snížená",J268,0)</f>
        <v>0</v>
      </c>
      <c r="BG268" s="218">
        <f>IF(N268="zákl. přenesená",J268,0)</f>
        <v>0</v>
      </c>
      <c r="BH268" s="218">
        <f>IF(N268="sníž. přenesená",J268,0)</f>
        <v>0</v>
      </c>
      <c r="BI268" s="218">
        <f>IF(N268="nulová",J268,0)</f>
        <v>0</v>
      </c>
      <c r="BJ268" s="19" t="s">
        <v>83</v>
      </c>
      <c r="BK268" s="218">
        <f>ROUND(I268*H268,2)</f>
        <v>0</v>
      </c>
      <c r="BL268" s="19" t="s">
        <v>141</v>
      </c>
      <c r="BM268" s="217" t="s">
        <v>877</v>
      </c>
    </row>
    <row r="269" s="2" customFormat="1">
      <c r="A269" s="40"/>
      <c r="B269" s="41"/>
      <c r="C269" s="42"/>
      <c r="D269" s="219" t="s">
        <v>143</v>
      </c>
      <c r="E269" s="42"/>
      <c r="F269" s="220" t="s">
        <v>486</v>
      </c>
      <c r="G269" s="42"/>
      <c r="H269" s="42"/>
      <c r="I269" s="221"/>
      <c r="J269" s="42"/>
      <c r="K269" s="42"/>
      <c r="L269" s="46"/>
      <c r="M269" s="222"/>
      <c r="N269" s="223"/>
      <c r="O269" s="86"/>
      <c r="P269" s="86"/>
      <c r="Q269" s="86"/>
      <c r="R269" s="86"/>
      <c r="S269" s="86"/>
      <c r="T269" s="87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T269" s="19" t="s">
        <v>143</v>
      </c>
      <c r="AU269" s="19" t="s">
        <v>85</v>
      </c>
    </row>
    <row r="270" s="15" customFormat="1">
      <c r="A270" s="15"/>
      <c r="B270" s="247"/>
      <c r="C270" s="248"/>
      <c r="D270" s="226" t="s">
        <v>145</v>
      </c>
      <c r="E270" s="249" t="s">
        <v>19</v>
      </c>
      <c r="F270" s="250" t="s">
        <v>878</v>
      </c>
      <c r="G270" s="248"/>
      <c r="H270" s="249" t="s">
        <v>19</v>
      </c>
      <c r="I270" s="251"/>
      <c r="J270" s="248"/>
      <c r="K270" s="248"/>
      <c r="L270" s="252"/>
      <c r="M270" s="253"/>
      <c r="N270" s="254"/>
      <c r="O270" s="254"/>
      <c r="P270" s="254"/>
      <c r="Q270" s="254"/>
      <c r="R270" s="254"/>
      <c r="S270" s="254"/>
      <c r="T270" s="255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56" t="s">
        <v>145</v>
      </c>
      <c r="AU270" s="256" t="s">
        <v>85</v>
      </c>
      <c r="AV270" s="15" t="s">
        <v>83</v>
      </c>
      <c r="AW270" s="15" t="s">
        <v>37</v>
      </c>
      <c r="AX270" s="15" t="s">
        <v>75</v>
      </c>
      <c r="AY270" s="256" t="s">
        <v>134</v>
      </c>
    </row>
    <row r="271" s="13" customFormat="1">
      <c r="A271" s="13"/>
      <c r="B271" s="224"/>
      <c r="C271" s="225"/>
      <c r="D271" s="226" t="s">
        <v>145</v>
      </c>
      <c r="E271" s="227" t="s">
        <v>19</v>
      </c>
      <c r="F271" s="228" t="s">
        <v>879</v>
      </c>
      <c r="G271" s="225"/>
      <c r="H271" s="229">
        <v>1.0660000000000001</v>
      </c>
      <c r="I271" s="230"/>
      <c r="J271" s="225"/>
      <c r="K271" s="225"/>
      <c r="L271" s="231"/>
      <c r="M271" s="232"/>
      <c r="N271" s="233"/>
      <c r="O271" s="233"/>
      <c r="P271" s="233"/>
      <c r="Q271" s="233"/>
      <c r="R271" s="233"/>
      <c r="S271" s="233"/>
      <c r="T271" s="234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5" t="s">
        <v>145</v>
      </c>
      <c r="AU271" s="235" t="s">
        <v>85</v>
      </c>
      <c r="AV271" s="13" t="s">
        <v>85</v>
      </c>
      <c r="AW271" s="13" t="s">
        <v>37</v>
      </c>
      <c r="AX271" s="13" t="s">
        <v>83</v>
      </c>
      <c r="AY271" s="235" t="s">
        <v>134</v>
      </c>
    </row>
    <row r="272" s="2" customFormat="1" ht="16.5" customHeight="1">
      <c r="A272" s="40"/>
      <c r="B272" s="41"/>
      <c r="C272" s="206" t="s">
        <v>425</v>
      </c>
      <c r="D272" s="206" t="s">
        <v>136</v>
      </c>
      <c r="E272" s="207" t="s">
        <v>489</v>
      </c>
      <c r="F272" s="208" t="s">
        <v>490</v>
      </c>
      <c r="G272" s="209" t="s">
        <v>139</v>
      </c>
      <c r="H272" s="210">
        <v>20.350000000000001</v>
      </c>
      <c r="I272" s="211"/>
      <c r="J272" s="212">
        <f>ROUND(I272*H272,2)</f>
        <v>0</v>
      </c>
      <c r="K272" s="208" t="s">
        <v>140</v>
      </c>
      <c r="L272" s="46"/>
      <c r="M272" s="213" t="s">
        <v>19</v>
      </c>
      <c r="N272" s="214" t="s">
        <v>46</v>
      </c>
      <c r="O272" s="86"/>
      <c r="P272" s="215">
        <f>O272*H272</f>
        <v>0</v>
      </c>
      <c r="Q272" s="215">
        <v>0.010874932</v>
      </c>
      <c r="R272" s="215">
        <f>Q272*H272</f>
        <v>0.22130486620000003</v>
      </c>
      <c r="S272" s="215">
        <v>0</v>
      </c>
      <c r="T272" s="216">
        <f>S272*H272</f>
        <v>0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17" t="s">
        <v>141</v>
      </c>
      <c r="AT272" s="217" t="s">
        <v>136</v>
      </c>
      <c r="AU272" s="217" t="s">
        <v>85</v>
      </c>
      <c r="AY272" s="19" t="s">
        <v>134</v>
      </c>
      <c r="BE272" s="218">
        <f>IF(N272="základní",J272,0)</f>
        <v>0</v>
      </c>
      <c r="BF272" s="218">
        <f>IF(N272="snížená",J272,0)</f>
        <v>0</v>
      </c>
      <c r="BG272" s="218">
        <f>IF(N272="zákl. přenesená",J272,0)</f>
        <v>0</v>
      </c>
      <c r="BH272" s="218">
        <f>IF(N272="sníž. přenesená",J272,0)</f>
        <v>0</v>
      </c>
      <c r="BI272" s="218">
        <f>IF(N272="nulová",J272,0)</f>
        <v>0</v>
      </c>
      <c r="BJ272" s="19" t="s">
        <v>83</v>
      </c>
      <c r="BK272" s="218">
        <f>ROUND(I272*H272,2)</f>
        <v>0</v>
      </c>
      <c r="BL272" s="19" t="s">
        <v>141</v>
      </c>
      <c r="BM272" s="217" t="s">
        <v>880</v>
      </c>
    </row>
    <row r="273" s="2" customFormat="1">
      <c r="A273" s="40"/>
      <c r="B273" s="41"/>
      <c r="C273" s="42"/>
      <c r="D273" s="219" t="s">
        <v>143</v>
      </c>
      <c r="E273" s="42"/>
      <c r="F273" s="220" t="s">
        <v>492</v>
      </c>
      <c r="G273" s="42"/>
      <c r="H273" s="42"/>
      <c r="I273" s="221"/>
      <c r="J273" s="42"/>
      <c r="K273" s="42"/>
      <c r="L273" s="46"/>
      <c r="M273" s="222"/>
      <c r="N273" s="223"/>
      <c r="O273" s="86"/>
      <c r="P273" s="86"/>
      <c r="Q273" s="86"/>
      <c r="R273" s="86"/>
      <c r="S273" s="86"/>
      <c r="T273" s="87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T273" s="19" t="s">
        <v>143</v>
      </c>
      <c r="AU273" s="19" t="s">
        <v>85</v>
      </c>
    </row>
    <row r="274" s="13" customFormat="1">
      <c r="A274" s="13"/>
      <c r="B274" s="224"/>
      <c r="C274" s="225"/>
      <c r="D274" s="226" t="s">
        <v>145</v>
      </c>
      <c r="E274" s="227" t="s">
        <v>19</v>
      </c>
      <c r="F274" s="228" t="s">
        <v>881</v>
      </c>
      <c r="G274" s="225"/>
      <c r="H274" s="229">
        <v>20.350000000000001</v>
      </c>
      <c r="I274" s="230"/>
      <c r="J274" s="225"/>
      <c r="K274" s="225"/>
      <c r="L274" s="231"/>
      <c r="M274" s="232"/>
      <c r="N274" s="233"/>
      <c r="O274" s="233"/>
      <c r="P274" s="233"/>
      <c r="Q274" s="233"/>
      <c r="R274" s="233"/>
      <c r="S274" s="233"/>
      <c r="T274" s="234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5" t="s">
        <v>145</v>
      </c>
      <c r="AU274" s="235" t="s">
        <v>85</v>
      </c>
      <c r="AV274" s="13" t="s">
        <v>85</v>
      </c>
      <c r="AW274" s="13" t="s">
        <v>37</v>
      </c>
      <c r="AX274" s="13" t="s">
        <v>75</v>
      </c>
      <c r="AY274" s="235" t="s">
        <v>134</v>
      </c>
    </row>
    <row r="275" s="14" customFormat="1">
      <c r="A275" s="14"/>
      <c r="B275" s="236"/>
      <c r="C275" s="237"/>
      <c r="D275" s="226" t="s">
        <v>145</v>
      </c>
      <c r="E275" s="238" t="s">
        <v>19</v>
      </c>
      <c r="F275" s="239" t="s">
        <v>147</v>
      </c>
      <c r="G275" s="237"/>
      <c r="H275" s="240">
        <v>20.350000000000001</v>
      </c>
      <c r="I275" s="241"/>
      <c r="J275" s="237"/>
      <c r="K275" s="237"/>
      <c r="L275" s="242"/>
      <c r="M275" s="243"/>
      <c r="N275" s="244"/>
      <c r="O275" s="244"/>
      <c r="P275" s="244"/>
      <c r="Q275" s="244"/>
      <c r="R275" s="244"/>
      <c r="S275" s="244"/>
      <c r="T275" s="245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46" t="s">
        <v>145</v>
      </c>
      <c r="AU275" s="246" t="s">
        <v>85</v>
      </c>
      <c r="AV275" s="14" t="s">
        <v>141</v>
      </c>
      <c r="AW275" s="14" t="s">
        <v>37</v>
      </c>
      <c r="AX275" s="14" t="s">
        <v>83</v>
      </c>
      <c r="AY275" s="246" t="s">
        <v>134</v>
      </c>
    </row>
    <row r="276" s="2" customFormat="1" ht="16.5" customHeight="1">
      <c r="A276" s="40"/>
      <c r="B276" s="41"/>
      <c r="C276" s="206" t="s">
        <v>432</v>
      </c>
      <c r="D276" s="206" t="s">
        <v>136</v>
      </c>
      <c r="E276" s="207" t="s">
        <v>495</v>
      </c>
      <c r="F276" s="208" t="s">
        <v>496</v>
      </c>
      <c r="G276" s="209" t="s">
        <v>139</v>
      </c>
      <c r="H276" s="210">
        <v>20.350000000000001</v>
      </c>
      <c r="I276" s="211"/>
      <c r="J276" s="212">
        <f>ROUND(I276*H276,2)</f>
        <v>0</v>
      </c>
      <c r="K276" s="208" t="s">
        <v>140</v>
      </c>
      <c r="L276" s="46"/>
      <c r="M276" s="213" t="s">
        <v>19</v>
      </c>
      <c r="N276" s="214" t="s">
        <v>46</v>
      </c>
      <c r="O276" s="86"/>
      <c r="P276" s="215">
        <f>O276*H276</f>
        <v>0</v>
      </c>
      <c r="Q276" s="215">
        <v>0</v>
      </c>
      <c r="R276" s="215">
        <f>Q276*H276</f>
        <v>0</v>
      </c>
      <c r="S276" s="215">
        <v>0</v>
      </c>
      <c r="T276" s="216">
        <f>S276*H276</f>
        <v>0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17" t="s">
        <v>141</v>
      </c>
      <c r="AT276" s="217" t="s">
        <v>136</v>
      </c>
      <c r="AU276" s="217" t="s">
        <v>85</v>
      </c>
      <c r="AY276" s="19" t="s">
        <v>134</v>
      </c>
      <c r="BE276" s="218">
        <f>IF(N276="základní",J276,0)</f>
        <v>0</v>
      </c>
      <c r="BF276" s="218">
        <f>IF(N276="snížená",J276,0)</f>
        <v>0</v>
      </c>
      <c r="BG276" s="218">
        <f>IF(N276="zákl. přenesená",J276,0)</f>
        <v>0</v>
      </c>
      <c r="BH276" s="218">
        <f>IF(N276="sníž. přenesená",J276,0)</f>
        <v>0</v>
      </c>
      <c r="BI276" s="218">
        <f>IF(N276="nulová",J276,0)</f>
        <v>0</v>
      </c>
      <c r="BJ276" s="19" t="s">
        <v>83</v>
      </c>
      <c r="BK276" s="218">
        <f>ROUND(I276*H276,2)</f>
        <v>0</v>
      </c>
      <c r="BL276" s="19" t="s">
        <v>141</v>
      </c>
      <c r="BM276" s="217" t="s">
        <v>882</v>
      </c>
    </row>
    <row r="277" s="2" customFormat="1">
      <c r="A277" s="40"/>
      <c r="B277" s="41"/>
      <c r="C277" s="42"/>
      <c r="D277" s="219" t="s">
        <v>143</v>
      </c>
      <c r="E277" s="42"/>
      <c r="F277" s="220" t="s">
        <v>498</v>
      </c>
      <c r="G277" s="42"/>
      <c r="H277" s="42"/>
      <c r="I277" s="221"/>
      <c r="J277" s="42"/>
      <c r="K277" s="42"/>
      <c r="L277" s="46"/>
      <c r="M277" s="222"/>
      <c r="N277" s="223"/>
      <c r="O277" s="86"/>
      <c r="P277" s="86"/>
      <c r="Q277" s="86"/>
      <c r="R277" s="86"/>
      <c r="S277" s="86"/>
      <c r="T277" s="87"/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T277" s="19" t="s">
        <v>143</v>
      </c>
      <c r="AU277" s="19" t="s">
        <v>85</v>
      </c>
    </row>
    <row r="278" s="2" customFormat="1" ht="16.5" customHeight="1">
      <c r="A278" s="40"/>
      <c r="B278" s="41"/>
      <c r="C278" s="206" t="s">
        <v>437</v>
      </c>
      <c r="D278" s="206" t="s">
        <v>136</v>
      </c>
      <c r="E278" s="207" t="s">
        <v>500</v>
      </c>
      <c r="F278" s="208" t="s">
        <v>501</v>
      </c>
      <c r="G278" s="209" t="s">
        <v>139</v>
      </c>
      <c r="H278" s="210">
        <v>12.300000000000001</v>
      </c>
      <c r="I278" s="211"/>
      <c r="J278" s="212">
        <f>ROUND(I278*H278,2)</f>
        <v>0</v>
      </c>
      <c r="K278" s="208" t="s">
        <v>140</v>
      </c>
      <c r="L278" s="46"/>
      <c r="M278" s="213" t="s">
        <v>19</v>
      </c>
      <c r="N278" s="214" t="s">
        <v>46</v>
      </c>
      <c r="O278" s="86"/>
      <c r="P278" s="215">
        <f>O278*H278</f>
        <v>0</v>
      </c>
      <c r="Q278" s="215">
        <v>0</v>
      </c>
      <c r="R278" s="215">
        <f>Q278*H278</f>
        <v>0</v>
      </c>
      <c r="S278" s="215">
        <v>0</v>
      </c>
      <c r="T278" s="216">
        <f>S278*H278</f>
        <v>0</v>
      </c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R278" s="217" t="s">
        <v>141</v>
      </c>
      <c r="AT278" s="217" t="s">
        <v>136</v>
      </c>
      <c r="AU278" s="217" t="s">
        <v>85</v>
      </c>
      <c r="AY278" s="19" t="s">
        <v>134</v>
      </c>
      <c r="BE278" s="218">
        <f>IF(N278="základní",J278,0)</f>
        <v>0</v>
      </c>
      <c r="BF278" s="218">
        <f>IF(N278="snížená",J278,0)</f>
        <v>0</v>
      </c>
      <c r="BG278" s="218">
        <f>IF(N278="zákl. přenesená",J278,0)</f>
        <v>0</v>
      </c>
      <c r="BH278" s="218">
        <f>IF(N278="sníž. přenesená",J278,0)</f>
        <v>0</v>
      </c>
      <c r="BI278" s="218">
        <f>IF(N278="nulová",J278,0)</f>
        <v>0</v>
      </c>
      <c r="BJ278" s="19" t="s">
        <v>83</v>
      </c>
      <c r="BK278" s="218">
        <f>ROUND(I278*H278,2)</f>
        <v>0</v>
      </c>
      <c r="BL278" s="19" t="s">
        <v>141</v>
      </c>
      <c r="BM278" s="217" t="s">
        <v>883</v>
      </c>
    </row>
    <row r="279" s="2" customFormat="1">
      <c r="A279" s="40"/>
      <c r="B279" s="41"/>
      <c r="C279" s="42"/>
      <c r="D279" s="219" t="s">
        <v>143</v>
      </c>
      <c r="E279" s="42"/>
      <c r="F279" s="220" t="s">
        <v>503</v>
      </c>
      <c r="G279" s="42"/>
      <c r="H279" s="42"/>
      <c r="I279" s="221"/>
      <c r="J279" s="42"/>
      <c r="K279" s="42"/>
      <c r="L279" s="46"/>
      <c r="M279" s="222"/>
      <c r="N279" s="223"/>
      <c r="O279" s="86"/>
      <c r="P279" s="86"/>
      <c r="Q279" s="86"/>
      <c r="R279" s="86"/>
      <c r="S279" s="86"/>
      <c r="T279" s="87"/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T279" s="19" t="s">
        <v>143</v>
      </c>
      <c r="AU279" s="19" t="s">
        <v>85</v>
      </c>
    </row>
    <row r="280" s="15" customFormat="1">
      <c r="A280" s="15"/>
      <c r="B280" s="247"/>
      <c r="C280" s="248"/>
      <c r="D280" s="226" t="s">
        <v>145</v>
      </c>
      <c r="E280" s="249" t="s">
        <v>19</v>
      </c>
      <c r="F280" s="250" t="s">
        <v>504</v>
      </c>
      <c r="G280" s="248"/>
      <c r="H280" s="249" t="s">
        <v>19</v>
      </c>
      <c r="I280" s="251"/>
      <c r="J280" s="248"/>
      <c r="K280" s="248"/>
      <c r="L280" s="252"/>
      <c r="M280" s="253"/>
      <c r="N280" s="254"/>
      <c r="O280" s="254"/>
      <c r="P280" s="254"/>
      <c r="Q280" s="254"/>
      <c r="R280" s="254"/>
      <c r="S280" s="254"/>
      <c r="T280" s="255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56" t="s">
        <v>145</v>
      </c>
      <c r="AU280" s="256" t="s">
        <v>85</v>
      </c>
      <c r="AV280" s="15" t="s">
        <v>83</v>
      </c>
      <c r="AW280" s="15" t="s">
        <v>37</v>
      </c>
      <c r="AX280" s="15" t="s">
        <v>75</v>
      </c>
      <c r="AY280" s="256" t="s">
        <v>134</v>
      </c>
    </row>
    <row r="281" s="13" customFormat="1">
      <c r="A281" s="13"/>
      <c r="B281" s="224"/>
      <c r="C281" s="225"/>
      <c r="D281" s="226" t="s">
        <v>145</v>
      </c>
      <c r="E281" s="227" t="s">
        <v>19</v>
      </c>
      <c r="F281" s="228" t="s">
        <v>884</v>
      </c>
      <c r="G281" s="225"/>
      <c r="H281" s="229">
        <v>12.300000000000001</v>
      </c>
      <c r="I281" s="230"/>
      <c r="J281" s="225"/>
      <c r="K281" s="225"/>
      <c r="L281" s="231"/>
      <c r="M281" s="232"/>
      <c r="N281" s="233"/>
      <c r="O281" s="233"/>
      <c r="P281" s="233"/>
      <c r="Q281" s="233"/>
      <c r="R281" s="233"/>
      <c r="S281" s="233"/>
      <c r="T281" s="234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5" t="s">
        <v>145</v>
      </c>
      <c r="AU281" s="235" t="s">
        <v>85</v>
      </c>
      <c r="AV281" s="13" t="s">
        <v>85</v>
      </c>
      <c r="AW281" s="13" t="s">
        <v>37</v>
      </c>
      <c r="AX281" s="13" t="s">
        <v>83</v>
      </c>
      <c r="AY281" s="235" t="s">
        <v>134</v>
      </c>
    </row>
    <row r="282" s="2" customFormat="1" ht="16.5" customHeight="1">
      <c r="A282" s="40"/>
      <c r="B282" s="41"/>
      <c r="C282" s="206" t="s">
        <v>444</v>
      </c>
      <c r="D282" s="206" t="s">
        <v>136</v>
      </c>
      <c r="E282" s="207" t="s">
        <v>507</v>
      </c>
      <c r="F282" s="208" t="s">
        <v>508</v>
      </c>
      <c r="G282" s="209" t="s">
        <v>139</v>
      </c>
      <c r="H282" s="210">
        <v>0.32000000000000001</v>
      </c>
      <c r="I282" s="211"/>
      <c r="J282" s="212">
        <f>ROUND(I282*H282,2)</f>
        <v>0</v>
      </c>
      <c r="K282" s="208" t="s">
        <v>140</v>
      </c>
      <c r="L282" s="46"/>
      <c r="M282" s="213" t="s">
        <v>19</v>
      </c>
      <c r="N282" s="214" t="s">
        <v>46</v>
      </c>
      <c r="O282" s="86"/>
      <c r="P282" s="215">
        <f>O282*H282</f>
        <v>0</v>
      </c>
      <c r="Q282" s="215">
        <v>0.02102</v>
      </c>
      <c r="R282" s="215">
        <f>Q282*H282</f>
        <v>0.0067264000000000004</v>
      </c>
      <c r="S282" s="215">
        <v>0</v>
      </c>
      <c r="T282" s="216">
        <f>S282*H282</f>
        <v>0</v>
      </c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R282" s="217" t="s">
        <v>141</v>
      </c>
      <c r="AT282" s="217" t="s">
        <v>136</v>
      </c>
      <c r="AU282" s="217" t="s">
        <v>85</v>
      </c>
      <c r="AY282" s="19" t="s">
        <v>134</v>
      </c>
      <c r="BE282" s="218">
        <f>IF(N282="základní",J282,0)</f>
        <v>0</v>
      </c>
      <c r="BF282" s="218">
        <f>IF(N282="snížená",J282,0)</f>
        <v>0</v>
      </c>
      <c r="BG282" s="218">
        <f>IF(N282="zákl. přenesená",J282,0)</f>
        <v>0</v>
      </c>
      <c r="BH282" s="218">
        <f>IF(N282="sníž. přenesená",J282,0)</f>
        <v>0</v>
      </c>
      <c r="BI282" s="218">
        <f>IF(N282="nulová",J282,0)</f>
        <v>0</v>
      </c>
      <c r="BJ282" s="19" t="s">
        <v>83</v>
      </c>
      <c r="BK282" s="218">
        <f>ROUND(I282*H282,2)</f>
        <v>0</v>
      </c>
      <c r="BL282" s="19" t="s">
        <v>141</v>
      </c>
      <c r="BM282" s="217" t="s">
        <v>885</v>
      </c>
    </row>
    <row r="283" s="2" customFormat="1">
      <c r="A283" s="40"/>
      <c r="B283" s="41"/>
      <c r="C283" s="42"/>
      <c r="D283" s="219" t="s">
        <v>143</v>
      </c>
      <c r="E283" s="42"/>
      <c r="F283" s="220" t="s">
        <v>510</v>
      </c>
      <c r="G283" s="42"/>
      <c r="H283" s="42"/>
      <c r="I283" s="221"/>
      <c r="J283" s="42"/>
      <c r="K283" s="42"/>
      <c r="L283" s="46"/>
      <c r="M283" s="222"/>
      <c r="N283" s="223"/>
      <c r="O283" s="86"/>
      <c r="P283" s="86"/>
      <c r="Q283" s="86"/>
      <c r="R283" s="86"/>
      <c r="S283" s="86"/>
      <c r="T283" s="87"/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T283" s="19" t="s">
        <v>143</v>
      </c>
      <c r="AU283" s="19" t="s">
        <v>85</v>
      </c>
    </row>
    <row r="284" s="15" customFormat="1">
      <c r="A284" s="15"/>
      <c r="B284" s="247"/>
      <c r="C284" s="248"/>
      <c r="D284" s="226" t="s">
        <v>145</v>
      </c>
      <c r="E284" s="249" t="s">
        <v>19</v>
      </c>
      <c r="F284" s="250" t="s">
        <v>511</v>
      </c>
      <c r="G284" s="248"/>
      <c r="H284" s="249" t="s">
        <v>19</v>
      </c>
      <c r="I284" s="251"/>
      <c r="J284" s="248"/>
      <c r="K284" s="248"/>
      <c r="L284" s="252"/>
      <c r="M284" s="253"/>
      <c r="N284" s="254"/>
      <c r="O284" s="254"/>
      <c r="P284" s="254"/>
      <c r="Q284" s="254"/>
      <c r="R284" s="254"/>
      <c r="S284" s="254"/>
      <c r="T284" s="255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256" t="s">
        <v>145</v>
      </c>
      <c r="AU284" s="256" t="s">
        <v>85</v>
      </c>
      <c r="AV284" s="15" t="s">
        <v>83</v>
      </c>
      <c r="AW284" s="15" t="s">
        <v>37</v>
      </c>
      <c r="AX284" s="15" t="s">
        <v>75</v>
      </c>
      <c r="AY284" s="256" t="s">
        <v>134</v>
      </c>
    </row>
    <row r="285" s="13" customFormat="1">
      <c r="A285" s="13"/>
      <c r="B285" s="224"/>
      <c r="C285" s="225"/>
      <c r="D285" s="226" t="s">
        <v>145</v>
      </c>
      <c r="E285" s="227" t="s">
        <v>19</v>
      </c>
      <c r="F285" s="228" t="s">
        <v>886</v>
      </c>
      <c r="G285" s="225"/>
      <c r="H285" s="229">
        <v>0.32000000000000001</v>
      </c>
      <c r="I285" s="230"/>
      <c r="J285" s="225"/>
      <c r="K285" s="225"/>
      <c r="L285" s="231"/>
      <c r="M285" s="232"/>
      <c r="N285" s="233"/>
      <c r="O285" s="233"/>
      <c r="P285" s="233"/>
      <c r="Q285" s="233"/>
      <c r="R285" s="233"/>
      <c r="S285" s="233"/>
      <c r="T285" s="234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5" t="s">
        <v>145</v>
      </c>
      <c r="AU285" s="235" t="s">
        <v>85</v>
      </c>
      <c r="AV285" s="13" t="s">
        <v>85</v>
      </c>
      <c r="AW285" s="13" t="s">
        <v>37</v>
      </c>
      <c r="AX285" s="13" t="s">
        <v>75</v>
      </c>
      <c r="AY285" s="235" t="s">
        <v>134</v>
      </c>
    </row>
    <row r="286" s="14" customFormat="1">
      <c r="A286" s="14"/>
      <c r="B286" s="236"/>
      <c r="C286" s="237"/>
      <c r="D286" s="226" t="s">
        <v>145</v>
      </c>
      <c r="E286" s="238" t="s">
        <v>19</v>
      </c>
      <c r="F286" s="239" t="s">
        <v>147</v>
      </c>
      <c r="G286" s="237"/>
      <c r="H286" s="240">
        <v>0.32000000000000001</v>
      </c>
      <c r="I286" s="241"/>
      <c r="J286" s="237"/>
      <c r="K286" s="237"/>
      <c r="L286" s="242"/>
      <c r="M286" s="243"/>
      <c r="N286" s="244"/>
      <c r="O286" s="244"/>
      <c r="P286" s="244"/>
      <c r="Q286" s="244"/>
      <c r="R286" s="244"/>
      <c r="S286" s="244"/>
      <c r="T286" s="245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46" t="s">
        <v>145</v>
      </c>
      <c r="AU286" s="246" t="s">
        <v>85</v>
      </c>
      <c r="AV286" s="14" t="s">
        <v>141</v>
      </c>
      <c r="AW286" s="14" t="s">
        <v>37</v>
      </c>
      <c r="AX286" s="14" t="s">
        <v>83</v>
      </c>
      <c r="AY286" s="246" t="s">
        <v>134</v>
      </c>
    </row>
    <row r="287" s="2" customFormat="1" ht="16.5" customHeight="1">
      <c r="A287" s="40"/>
      <c r="B287" s="41"/>
      <c r="C287" s="206" t="s">
        <v>450</v>
      </c>
      <c r="D287" s="206" t="s">
        <v>136</v>
      </c>
      <c r="E287" s="207" t="s">
        <v>514</v>
      </c>
      <c r="F287" s="208" t="s">
        <v>515</v>
      </c>
      <c r="G287" s="209" t="s">
        <v>139</v>
      </c>
      <c r="H287" s="210">
        <v>0.32000000000000001</v>
      </c>
      <c r="I287" s="211"/>
      <c r="J287" s="212">
        <f>ROUND(I287*H287,2)</f>
        <v>0</v>
      </c>
      <c r="K287" s="208" t="s">
        <v>140</v>
      </c>
      <c r="L287" s="46"/>
      <c r="M287" s="213" t="s">
        <v>19</v>
      </c>
      <c r="N287" s="214" t="s">
        <v>46</v>
      </c>
      <c r="O287" s="86"/>
      <c r="P287" s="215">
        <f>O287*H287</f>
        <v>0</v>
      </c>
      <c r="Q287" s="215">
        <v>0.02102</v>
      </c>
      <c r="R287" s="215">
        <f>Q287*H287</f>
        <v>0.0067264000000000004</v>
      </c>
      <c r="S287" s="215">
        <v>0</v>
      </c>
      <c r="T287" s="216">
        <f>S287*H287</f>
        <v>0</v>
      </c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R287" s="217" t="s">
        <v>141</v>
      </c>
      <c r="AT287" s="217" t="s">
        <v>136</v>
      </c>
      <c r="AU287" s="217" t="s">
        <v>85</v>
      </c>
      <c r="AY287" s="19" t="s">
        <v>134</v>
      </c>
      <c r="BE287" s="218">
        <f>IF(N287="základní",J287,0)</f>
        <v>0</v>
      </c>
      <c r="BF287" s="218">
        <f>IF(N287="snížená",J287,0)</f>
        <v>0</v>
      </c>
      <c r="BG287" s="218">
        <f>IF(N287="zákl. přenesená",J287,0)</f>
        <v>0</v>
      </c>
      <c r="BH287" s="218">
        <f>IF(N287="sníž. přenesená",J287,0)</f>
        <v>0</v>
      </c>
      <c r="BI287" s="218">
        <f>IF(N287="nulová",J287,0)</f>
        <v>0</v>
      </c>
      <c r="BJ287" s="19" t="s">
        <v>83</v>
      </c>
      <c r="BK287" s="218">
        <f>ROUND(I287*H287,2)</f>
        <v>0</v>
      </c>
      <c r="BL287" s="19" t="s">
        <v>141</v>
      </c>
      <c r="BM287" s="217" t="s">
        <v>887</v>
      </c>
    </row>
    <row r="288" s="2" customFormat="1">
      <c r="A288" s="40"/>
      <c r="B288" s="41"/>
      <c r="C288" s="42"/>
      <c r="D288" s="219" t="s">
        <v>143</v>
      </c>
      <c r="E288" s="42"/>
      <c r="F288" s="220" t="s">
        <v>517</v>
      </c>
      <c r="G288" s="42"/>
      <c r="H288" s="42"/>
      <c r="I288" s="221"/>
      <c r="J288" s="42"/>
      <c r="K288" s="42"/>
      <c r="L288" s="46"/>
      <c r="M288" s="222"/>
      <c r="N288" s="223"/>
      <c r="O288" s="86"/>
      <c r="P288" s="86"/>
      <c r="Q288" s="86"/>
      <c r="R288" s="86"/>
      <c r="S288" s="86"/>
      <c r="T288" s="87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T288" s="19" t="s">
        <v>143</v>
      </c>
      <c r="AU288" s="19" t="s">
        <v>85</v>
      </c>
    </row>
    <row r="289" s="13" customFormat="1">
      <c r="A289" s="13"/>
      <c r="B289" s="224"/>
      <c r="C289" s="225"/>
      <c r="D289" s="226" t="s">
        <v>145</v>
      </c>
      <c r="E289" s="227" t="s">
        <v>19</v>
      </c>
      <c r="F289" s="228" t="s">
        <v>888</v>
      </c>
      <c r="G289" s="225"/>
      <c r="H289" s="229">
        <v>0.32000000000000001</v>
      </c>
      <c r="I289" s="230"/>
      <c r="J289" s="225"/>
      <c r="K289" s="225"/>
      <c r="L289" s="231"/>
      <c r="M289" s="232"/>
      <c r="N289" s="233"/>
      <c r="O289" s="233"/>
      <c r="P289" s="233"/>
      <c r="Q289" s="233"/>
      <c r="R289" s="233"/>
      <c r="S289" s="233"/>
      <c r="T289" s="234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5" t="s">
        <v>145</v>
      </c>
      <c r="AU289" s="235" t="s">
        <v>85</v>
      </c>
      <c r="AV289" s="13" t="s">
        <v>85</v>
      </c>
      <c r="AW289" s="13" t="s">
        <v>37</v>
      </c>
      <c r="AX289" s="13" t="s">
        <v>83</v>
      </c>
      <c r="AY289" s="235" t="s">
        <v>134</v>
      </c>
    </row>
    <row r="290" s="2" customFormat="1" ht="16.5" customHeight="1">
      <c r="A290" s="40"/>
      <c r="B290" s="41"/>
      <c r="C290" s="206" t="s">
        <v>464</v>
      </c>
      <c r="D290" s="206" t="s">
        <v>136</v>
      </c>
      <c r="E290" s="207" t="s">
        <v>520</v>
      </c>
      <c r="F290" s="208" t="s">
        <v>521</v>
      </c>
      <c r="G290" s="209" t="s">
        <v>150</v>
      </c>
      <c r="H290" s="210">
        <v>1.665</v>
      </c>
      <c r="I290" s="211"/>
      <c r="J290" s="212">
        <f>ROUND(I290*H290,2)</f>
        <v>0</v>
      </c>
      <c r="K290" s="208" t="s">
        <v>140</v>
      </c>
      <c r="L290" s="46"/>
      <c r="M290" s="213" t="s">
        <v>19</v>
      </c>
      <c r="N290" s="214" t="s">
        <v>46</v>
      </c>
      <c r="O290" s="86"/>
      <c r="P290" s="215">
        <f>O290*H290</f>
        <v>0</v>
      </c>
      <c r="Q290" s="215">
        <v>0</v>
      </c>
      <c r="R290" s="215">
        <f>Q290*H290</f>
        <v>0</v>
      </c>
      <c r="S290" s="215">
        <v>0</v>
      </c>
      <c r="T290" s="216">
        <f>S290*H290</f>
        <v>0</v>
      </c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R290" s="217" t="s">
        <v>141</v>
      </c>
      <c r="AT290" s="217" t="s">
        <v>136</v>
      </c>
      <c r="AU290" s="217" t="s">
        <v>85</v>
      </c>
      <c r="AY290" s="19" t="s">
        <v>134</v>
      </c>
      <c r="BE290" s="218">
        <f>IF(N290="základní",J290,0)</f>
        <v>0</v>
      </c>
      <c r="BF290" s="218">
        <f>IF(N290="snížená",J290,0)</f>
        <v>0</v>
      </c>
      <c r="BG290" s="218">
        <f>IF(N290="zákl. přenesená",J290,0)</f>
        <v>0</v>
      </c>
      <c r="BH290" s="218">
        <f>IF(N290="sníž. přenesená",J290,0)</f>
        <v>0</v>
      </c>
      <c r="BI290" s="218">
        <f>IF(N290="nulová",J290,0)</f>
        <v>0</v>
      </c>
      <c r="BJ290" s="19" t="s">
        <v>83</v>
      </c>
      <c r="BK290" s="218">
        <f>ROUND(I290*H290,2)</f>
        <v>0</v>
      </c>
      <c r="BL290" s="19" t="s">
        <v>141</v>
      </c>
      <c r="BM290" s="217" t="s">
        <v>889</v>
      </c>
    </row>
    <row r="291" s="2" customFormat="1">
      <c r="A291" s="40"/>
      <c r="B291" s="41"/>
      <c r="C291" s="42"/>
      <c r="D291" s="219" t="s">
        <v>143</v>
      </c>
      <c r="E291" s="42"/>
      <c r="F291" s="220" t="s">
        <v>523</v>
      </c>
      <c r="G291" s="42"/>
      <c r="H291" s="42"/>
      <c r="I291" s="221"/>
      <c r="J291" s="42"/>
      <c r="K291" s="42"/>
      <c r="L291" s="46"/>
      <c r="M291" s="222"/>
      <c r="N291" s="223"/>
      <c r="O291" s="86"/>
      <c r="P291" s="86"/>
      <c r="Q291" s="86"/>
      <c r="R291" s="86"/>
      <c r="S291" s="86"/>
      <c r="T291" s="87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T291" s="19" t="s">
        <v>143</v>
      </c>
      <c r="AU291" s="19" t="s">
        <v>85</v>
      </c>
    </row>
    <row r="292" s="15" customFormat="1">
      <c r="A292" s="15"/>
      <c r="B292" s="247"/>
      <c r="C292" s="248"/>
      <c r="D292" s="226" t="s">
        <v>145</v>
      </c>
      <c r="E292" s="249" t="s">
        <v>19</v>
      </c>
      <c r="F292" s="250" t="s">
        <v>524</v>
      </c>
      <c r="G292" s="248"/>
      <c r="H292" s="249" t="s">
        <v>19</v>
      </c>
      <c r="I292" s="251"/>
      <c r="J292" s="248"/>
      <c r="K292" s="248"/>
      <c r="L292" s="252"/>
      <c r="M292" s="253"/>
      <c r="N292" s="254"/>
      <c r="O292" s="254"/>
      <c r="P292" s="254"/>
      <c r="Q292" s="254"/>
      <c r="R292" s="254"/>
      <c r="S292" s="254"/>
      <c r="T292" s="255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T292" s="256" t="s">
        <v>145</v>
      </c>
      <c r="AU292" s="256" t="s">
        <v>85</v>
      </c>
      <c r="AV292" s="15" t="s">
        <v>83</v>
      </c>
      <c r="AW292" s="15" t="s">
        <v>37</v>
      </c>
      <c r="AX292" s="15" t="s">
        <v>75</v>
      </c>
      <c r="AY292" s="256" t="s">
        <v>134</v>
      </c>
    </row>
    <row r="293" s="13" customFormat="1">
      <c r="A293" s="13"/>
      <c r="B293" s="224"/>
      <c r="C293" s="225"/>
      <c r="D293" s="226" t="s">
        <v>145</v>
      </c>
      <c r="E293" s="227" t="s">
        <v>19</v>
      </c>
      <c r="F293" s="228" t="s">
        <v>890</v>
      </c>
      <c r="G293" s="225"/>
      <c r="H293" s="229">
        <v>0.70299999999999996</v>
      </c>
      <c r="I293" s="230"/>
      <c r="J293" s="225"/>
      <c r="K293" s="225"/>
      <c r="L293" s="231"/>
      <c r="M293" s="232"/>
      <c r="N293" s="233"/>
      <c r="O293" s="233"/>
      <c r="P293" s="233"/>
      <c r="Q293" s="233"/>
      <c r="R293" s="233"/>
      <c r="S293" s="233"/>
      <c r="T293" s="234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5" t="s">
        <v>145</v>
      </c>
      <c r="AU293" s="235" t="s">
        <v>85</v>
      </c>
      <c r="AV293" s="13" t="s">
        <v>85</v>
      </c>
      <c r="AW293" s="13" t="s">
        <v>37</v>
      </c>
      <c r="AX293" s="13" t="s">
        <v>75</v>
      </c>
      <c r="AY293" s="235" t="s">
        <v>134</v>
      </c>
    </row>
    <row r="294" s="13" customFormat="1">
      <c r="A294" s="13"/>
      <c r="B294" s="224"/>
      <c r="C294" s="225"/>
      <c r="D294" s="226" t="s">
        <v>145</v>
      </c>
      <c r="E294" s="227" t="s">
        <v>19</v>
      </c>
      <c r="F294" s="228" t="s">
        <v>891</v>
      </c>
      <c r="G294" s="225"/>
      <c r="H294" s="229">
        <v>0.111</v>
      </c>
      <c r="I294" s="230"/>
      <c r="J294" s="225"/>
      <c r="K294" s="225"/>
      <c r="L294" s="231"/>
      <c r="M294" s="232"/>
      <c r="N294" s="233"/>
      <c r="O294" s="233"/>
      <c r="P294" s="233"/>
      <c r="Q294" s="233"/>
      <c r="R294" s="233"/>
      <c r="S294" s="233"/>
      <c r="T294" s="234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5" t="s">
        <v>145</v>
      </c>
      <c r="AU294" s="235" t="s">
        <v>85</v>
      </c>
      <c r="AV294" s="13" t="s">
        <v>85</v>
      </c>
      <c r="AW294" s="13" t="s">
        <v>37</v>
      </c>
      <c r="AX294" s="13" t="s">
        <v>75</v>
      </c>
      <c r="AY294" s="235" t="s">
        <v>134</v>
      </c>
    </row>
    <row r="295" s="15" customFormat="1">
      <c r="A295" s="15"/>
      <c r="B295" s="247"/>
      <c r="C295" s="248"/>
      <c r="D295" s="226" t="s">
        <v>145</v>
      </c>
      <c r="E295" s="249" t="s">
        <v>19</v>
      </c>
      <c r="F295" s="250" t="s">
        <v>527</v>
      </c>
      <c r="G295" s="248"/>
      <c r="H295" s="249" t="s">
        <v>19</v>
      </c>
      <c r="I295" s="251"/>
      <c r="J295" s="248"/>
      <c r="K295" s="248"/>
      <c r="L295" s="252"/>
      <c r="M295" s="253"/>
      <c r="N295" s="254"/>
      <c r="O295" s="254"/>
      <c r="P295" s="254"/>
      <c r="Q295" s="254"/>
      <c r="R295" s="254"/>
      <c r="S295" s="254"/>
      <c r="T295" s="255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256" t="s">
        <v>145</v>
      </c>
      <c r="AU295" s="256" t="s">
        <v>85</v>
      </c>
      <c r="AV295" s="15" t="s">
        <v>83</v>
      </c>
      <c r="AW295" s="15" t="s">
        <v>37</v>
      </c>
      <c r="AX295" s="15" t="s">
        <v>75</v>
      </c>
      <c r="AY295" s="256" t="s">
        <v>134</v>
      </c>
    </row>
    <row r="296" s="13" customFormat="1">
      <c r="A296" s="13"/>
      <c r="B296" s="224"/>
      <c r="C296" s="225"/>
      <c r="D296" s="226" t="s">
        <v>145</v>
      </c>
      <c r="E296" s="227" t="s">
        <v>19</v>
      </c>
      <c r="F296" s="228" t="s">
        <v>892</v>
      </c>
      <c r="G296" s="225"/>
      <c r="H296" s="229">
        <v>0.73999999999999999</v>
      </c>
      <c r="I296" s="230"/>
      <c r="J296" s="225"/>
      <c r="K296" s="225"/>
      <c r="L296" s="231"/>
      <c r="M296" s="232"/>
      <c r="N296" s="233"/>
      <c r="O296" s="233"/>
      <c r="P296" s="233"/>
      <c r="Q296" s="233"/>
      <c r="R296" s="233"/>
      <c r="S296" s="233"/>
      <c r="T296" s="234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5" t="s">
        <v>145</v>
      </c>
      <c r="AU296" s="235" t="s">
        <v>85</v>
      </c>
      <c r="AV296" s="13" t="s">
        <v>85</v>
      </c>
      <c r="AW296" s="13" t="s">
        <v>37</v>
      </c>
      <c r="AX296" s="13" t="s">
        <v>75</v>
      </c>
      <c r="AY296" s="235" t="s">
        <v>134</v>
      </c>
    </row>
    <row r="297" s="13" customFormat="1">
      <c r="A297" s="13"/>
      <c r="B297" s="224"/>
      <c r="C297" s="225"/>
      <c r="D297" s="226" t="s">
        <v>145</v>
      </c>
      <c r="E297" s="227" t="s">
        <v>19</v>
      </c>
      <c r="F297" s="228" t="s">
        <v>891</v>
      </c>
      <c r="G297" s="225"/>
      <c r="H297" s="229">
        <v>0.111</v>
      </c>
      <c r="I297" s="230"/>
      <c r="J297" s="225"/>
      <c r="K297" s="225"/>
      <c r="L297" s="231"/>
      <c r="M297" s="232"/>
      <c r="N297" s="233"/>
      <c r="O297" s="233"/>
      <c r="P297" s="233"/>
      <c r="Q297" s="233"/>
      <c r="R297" s="233"/>
      <c r="S297" s="233"/>
      <c r="T297" s="234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5" t="s">
        <v>145</v>
      </c>
      <c r="AU297" s="235" t="s">
        <v>85</v>
      </c>
      <c r="AV297" s="13" t="s">
        <v>85</v>
      </c>
      <c r="AW297" s="13" t="s">
        <v>37</v>
      </c>
      <c r="AX297" s="13" t="s">
        <v>75</v>
      </c>
      <c r="AY297" s="235" t="s">
        <v>134</v>
      </c>
    </row>
    <row r="298" s="14" customFormat="1">
      <c r="A298" s="14"/>
      <c r="B298" s="236"/>
      <c r="C298" s="237"/>
      <c r="D298" s="226" t="s">
        <v>145</v>
      </c>
      <c r="E298" s="238" t="s">
        <v>19</v>
      </c>
      <c r="F298" s="239" t="s">
        <v>147</v>
      </c>
      <c r="G298" s="237"/>
      <c r="H298" s="240">
        <v>1.665</v>
      </c>
      <c r="I298" s="241"/>
      <c r="J298" s="237"/>
      <c r="K298" s="237"/>
      <c r="L298" s="242"/>
      <c r="M298" s="243"/>
      <c r="N298" s="244"/>
      <c r="O298" s="244"/>
      <c r="P298" s="244"/>
      <c r="Q298" s="244"/>
      <c r="R298" s="244"/>
      <c r="S298" s="244"/>
      <c r="T298" s="245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6" t="s">
        <v>145</v>
      </c>
      <c r="AU298" s="246" t="s">
        <v>85</v>
      </c>
      <c r="AV298" s="14" t="s">
        <v>141</v>
      </c>
      <c r="AW298" s="14" t="s">
        <v>37</v>
      </c>
      <c r="AX298" s="14" t="s">
        <v>83</v>
      </c>
      <c r="AY298" s="246" t="s">
        <v>134</v>
      </c>
    </row>
    <row r="299" s="2" customFormat="1" ht="16.5" customHeight="1">
      <c r="A299" s="40"/>
      <c r="B299" s="41"/>
      <c r="C299" s="206" t="s">
        <v>471</v>
      </c>
      <c r="D299" s="206" t="s">
        <v>136</v>
      </c>
      <c r="E299" s="207" t="s">
        <v>533</v>
      </c>
      <c r="F299" s="208" t="s">
        <v>534</v>
      </c>
      <c r="G299" s="209" t="s">
        <v>150</v>
      </c>
      <c r="H299" s="210">
        <v>0.88800000000000001</v>
      </c>
      <c r="I299" s="211"/>
      <c r="J299" s="212">
        <f>ROUND(I299*H299,2)</f>
        <v>0</v>
      </c>
      <c r="K299" s="208" t="s">
        <v>140</v>
      </c>
      <c r="L299" s="46"/>
      <c r="M299" s="213" t="s">
        <v>19</v>
      </c>
      <c r="N299" s="214" t="s">
        <v>46</v>
      </c>
      <c r="O299" s="86"/>
      <c r="P299" s="215">
        <f>O299*H299</f>
        <v>0</v>
      </c>
      <c r="Q299" s="215">
        <v>0</v>
      </c>
      <c r="R299" s="215">
        <f>Q299*H299</f>
        <v>0</v>
      </c>
      <c r="S299" s="215">
        <v>0</v>
      </c>
      <c r="T299" s="216">
        <f>S299*H299</f>
        <v>0</v>
      </c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R299" s="217" t="s">
        <v>141</v>
      </c>
      <c r="AT299" s="217" t="s">
        <v>136</v>
      </c>
      <c r="AU299" s="217" t="s">
        <v>85</v>
      </c>
      <c r="AY299" s="19" t="s">
        <v>134</v>
      </c>
      <c r="BE299" s="218">
        <f>IF(N299="základní",J299,0)</f>
        <v>0</v>
      </c>
      <c r="BF299" s="218">
        <f>IF(N299="snížená",J299,0)</f>
        <v>0</v>
      </c>
      <c r="BG299" s="218">
        <f>IF(N299="zákl. přenesená",J299,0)</f>
        <v>0</v>
      </c>
      <c r="BH299" s="218">
        <f>IF(N299="sníž. přenesená",J299,0)</f>
        <v>0</v>
      </c>
      <c r="BI299" s="218">
        <f>IF(N299="nulová",J299,0)</f>
        <v>0</v>
      </c>
      <c r="BJ299" s="19" t="s">
        <v>83</v>
      </c>
      <c r="BK299" s="218">
        <f>ROUND(I299*H299,2)</f>
        <v>0</v>
      </c>
      <c r="BL299" s="19" t="s">
        <v>141</v>
      </c>
      <c r="BM299" s="217" t="s">
        <v>893</v>
      </c>
    </row>
    <row r="300" s="2" customFormat="1">
      <c r="A300" s="40"/>
      <c r="B300" s="41"/>
      <c r="C300" s="42"/>
      <c r="D300" s="219" t="s">
        <v>143</v>
      </c>
      <c r="E300" s="42"/>
      <c r="F300" s="220" t="s">
        <v>536</v>
      </c>
      <c r="G300" s="42"/>
      <c r="H300" s="42"/>
      <c r="I300" s="221"/>
      <c r="J300" s="42"/>
      <c r="K300" s="42"/>
      <c r="L300" s="46"/>
      <c r="M300" s="222"/>
      <c r="N300" s="223"/>
      <c r="O300" s="86"/>
      <c r="P300" s="86"/>
      <c r="Q300" s="86"/>
      <c r="R300" s="86"/>
      <c r="S300" s="86"/>
      <c r="T300" s="87"/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T300" s="19" t="s">
        <v>143</v>
      </c>
      <c r="AU300" s="19" t="s">
        <v>85</v>
      </c>
    </row>
    <row r="301" s="15" customFormat="1">
      <c r="A301" s="15"/>
      <c r="B301" s="247"/>
      <c r="C301" s="248"/>
      <c r="D301" s="226" t="s">
        <v>145</v>
      </c>
      <c r="E301" s="249" t="s">
        <v>19</v>
      </c>
      <c r="F301" s="250" t="s">
        <v>537</v>
      </c>
      <c r="G301" s="248"/>
      <c r="H301" s="249" t="s">
        <v>19</v>
      </c>
      <c r="I301" s="251"/>
      <c r="J301" s="248"/>
      <c r="K301" s="248"/>
      <c r="L301" s="252"/>
      <c r="M301" s="253"/>
      <c r="N301" s="254"/>
      <c r="O301" s="254"/>
      <c r="P301" s="254"/>
      <c r="Q301" s="254"/>
      <c r="R301" s="254"/>
      <c r="S301" s="254"/>
      <c r="T301" s="255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256" t="s">
        <v>145</v>
      </c>
      <c r="AU301" s="256" t="s">
        <v>85</v>
      </c>
      <c r="AV301" s="15" t="s">
        <v>83</v>
      </c>
      <c r="AW301" s="15" t="s">
        <v>37</v>
      </c>
      <c r="AX301" s="15" t="s">
        <v>75</v>
      </c>
      <c r="AY301" s="256" t="s">
        <v>134</v>
      </c>
    </row>
    <row r="302" s="13" customFormat="1">
      <c r="A302" s="13"/>
      <c r="B302" s="224"/>
      <c r="C302" s="225"/>
      <c r="D302" s="226" t="s">
        <v>145</v>
      </c>
      <c r="E302" s="227" t="s">
        <v>19</v>
      </c>
      <c r="F302" s="228" t="s">
        <v>894</v>
      </c>
      <c r="G302" s="225"/>
      <c r="H302" s="229">
        <v>0.88800000000000001</v>
      </c>
      <c r="I302" s="230"/>
      <c r="J302" s="225"/>
      <c r="K302" s="225"/>
      <c r="L302" s="231"/>
      <c r="M302" s="232"/>
      <c r="N302" s="233"/>
      <c r="O302" s="233"/>
      <c r="P302" s="233"/>
      <c r="Q302" s="233"/>
      <c r="R302" s="233"/>
      <c r="S302" s="233"/>
      <c r="T302" s="234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5" t="s">
        <v>145</v>
      </c>
      <c r="AU302" s="235" t="s">
        <v>85</v>
      </c>
      <c r="AV302" s="13" t="s">
        <v>85</v>
      </c>
      <c r="AW302" s="13" t="s">
        <v>37</v>
      </c>
      <c r="AX302" s="13" t="s">
        <v>75</v>
      </c>
      <c r="AY302" s="235" t="s">
        <v>134</v>
      </c>
    </row>
    <row r="303" s="14" customFormat="1">
      <c r="A303" s="14"/>
      <c r="B303" s="236"/>
      <c r="C303" s="237"/>
      <c r="D303" s="226" t="s">
        <v>145</v>
      </c>
      <c r="E303" s="238" t="s">
        <v>19</v>
      </c>
      <c r="F303" s="239" t="s">
        <v>147</v>
      </c>
      <c r="G303" s="237"/>
      <c r="H303" s="240">
        <v>0.88800000000000001</v>
      </c>
      <c r="I303" s="241"/>
      <c r="J303" s="237"/>
      <c r="K303" s="237"/>
      <c r="L303" s="242"/>
      <c r="M303" s="243"/>
      <c r="N303" s="244"/>
      <c r="O303" s="244"/>
      <c r="P303" s="244"/>
      <c r="Q303" s="244"/>
      <c r="R303" s="244"/>
      <c r="S303" s="244"/>
      <c r="T303" s="245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46" t="s">
        <v>145</v>
      </c>
      <c r="AU303" s="246" t="s">
        <v>85</v>
      </c>
      <c r="AV303" s="14" t="s">
        <v>141</v>
      </c>
      <c r="AW303" s="14" t="s">
        <v>37</v>
      </c>
      <c r="AX303" s="14" t="s">
        <v>83</v>
      </c>
      <c r="AY303" s="246" t="s">
        <v>134</v>
      </c>
    </row>
    <row r="304" s="12" customFormat="1" ht="22.8" customHeight="1">
      <c r="A304" s="12"/>
      <c r="B304" s="190"/>
      <c r="C304" s="191"/>
      <c r="D304" s="192" t="s">
        <v>74</v>
      </c>
      <c r="E304" s="204" t="s">
        <v>167</v>
      </c>
      <c r="F304" s="204" t="s">
        <v>550</v>
      </c>
      <c r="G304" s="191"/>
      <c r="H304" s="191"/>
      <c r="I304" s="194"/>
      <c r="J304" s="205">
        <f>BK304</f>
        <v>0</v>
      </c>
      <c r="K304" s="191"/>
      <c r="L304" s="196"/>
      <c r="M304" s="197"/>
      <c r="N304" s="198"/>
      <c r="O304" s="198"/>
      <c r="P304" s="199">
        <f>SUM(P305:P333)</f>
        <v>0</v>
      </c>
      <c r="Q304" s="198"/>
      <c r="R304" s="199">
        <f>SUM(R305:R333)</f>
        <v>0</v>
      </c>
      <c r="S304" s="198"/>
      <c r="T304" s="200">
        <f>SUM(T305:T333)</f>
        <v>0</v>
      </c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R304" s="201" t="s">
        <v>83</v>
      </c>
      <c r="AT304" s="202" t="s">
        <v>74</v>
      </c>
      <c r="AU304" s="202" t="s">
        <v>83</v>
      </c>
      <c r="AY304" s="201" t="s">
        <v>134</v>
      </c>
      <c r="BK304" s="203">
        <f>SUM(BK305:BK333)</f>
        <v>0</v>
      </c>
    </row>
    <row r="305" s="2" customFormat="1" ht="16.5" customHeight="1">
      <c r="A305" s="40"/>
      <c r="B305" s="41"/>
      <c r="C305" s="206" t="s">
        <v>477</v>
      </c>
      <c r="D305" s="206" t="s">
        <v>136</v>
      </c>
      <c r="E305" s="207" t="s">
        <v>895</v>
      </c>
      <c r="F305" s="208" t="s">
        <v>896</v>
      </c>
      <c r="G305" s="209" t="s">
        <v>139</v>
      </c>
      <c r="H305" s="210">
        <v>11.023999999999999</v>
      </c>
      <c r="I305" s="211"/>
      <c r="J305" s="212">
        <f>ROUND(I305*H305,2)</f>
        <v>0</v>
      </c>
      <c r="K305" s="208" t="s">
        <v>140</v>
      </c>
      <c r="L305" s="46"/>
      <c r="M305" s="213" t="s">
        <v>19</v>
      </c>
      <c r="N305" s="214" t="s">
        <v>46</v>
      </c>
      <c r="O305" s="86"/>
      <c r="P305" s="215">
        <f>O305*H305</f>
        <v>0</v>
      </c>
      <c r="Q305" s="215">
        <v>0</v>
      </c>
      <c r="R305" s="215">
        <f>Q305*H305</f>
        <v>0</v>
      </c>
      <c r="S305" s="215">
        <v>0</v>
      </c>
      <c r="T305" s="216">
        <f>S305*H305</f>
        <v>0</v>
      </c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R305" s="217" t="s">
        <v>141</v>
      </c>
      <c r="AT305" s="217" t="s">
        <v>136</v>
      </c>
      <c r="AU305" s="217" t="s">
        <v>85</v>
      </c>
      <c r="AY305" s="19" t="s">
        <v>134</v>
      </c>
      <c r="BE305" s="218">
        <f>IF(N305="základní",J305,0)</f>
        <v>0</v>
      </c>
      <c r="BF305" s="218">
        <f>IF(N305="snížená",J305,0)</f>
        <v>0</v>
      </c>
      <c r="BG305" s="218">
        <f>IF(N305="zákl. přenesená",J305,0)</f>
        <v>0</v>
      </c>
      <c r="BH305" s="218">
        <f>IF(N305="sníž. přenesená",J305,0)</f>
        <v>0</v>
      </c>
      <c r="BI305" s="218">
        <f>IF(N305="nulová",J305,0)</f>
        <v>0</v>
      </c>
      <c r="BJ305" s="19" t="s">
        <v>83</v>
      </c>
      <c r="BK305" s="218">
        <f>ROUND(I305*H305,2)</f>
        <v>0</v>
      </c>
      <c r="BL305" s="19" t="s">
        <v>141</v>
      </c>
      <c r="BM305" s="217" t="s">
        <v>897</v>
      </c>
    </row>
    <row r="306" s="2" customFormat="1">
      <c r="A306" s="40"/>
      <c r="B306" s="41"/>
      <c r="C306" s="42"/>
      <c r="D306" s="219" t="s">
        <v>143</v>
      </c>
      <c r="E306" s="42"/>
      <c r="F306" s="220" t="s">
        <v>898</v>
      </c>
      <c r="G306" s="42"/>
      <c r="H306" s="42"/>
      <c r="I306" s="221"/>
      <c r="J306" s="42"/>
      <c r="K306" s="42"/>
      <c r="L306" s="46"/>
      <c r="M306" s="222"/>
      <c r="N306" s="223"/>
      <c r="O306" s="86"/>
      <c r="P306" s="86"/>
      <c r="Q306" s="86"/>
      <c r="R306" s="86"/>
      <c r="S306" s="86"/>
      <c r="T306" s="87"/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T306" s="19" t="s">
        <v>143</v>
      </c>
      <c r="AU306" s="19" t="s">
        <v>85</v>
      </c>
    </row>
    <row r="307" s="15" customFormat="1">
      <c r="A307" s="15"/>
      <c r="B307" s="247"/>
      <c r="C307" s="248"/>
      <c r="D307" s="226" t="s">
        <v>145</v>
      </c>
      <c r="E307" s="249" t="s">
        <v>19</v>
      </c>
      <c r="F307" s="250" t="s">
        <v>158</v>
      </c>
      <c r="G307" s="248"/>
      <c r="H307" s="249" t="s">
        <v>19</v>
      </c>
      <c r="I307" s="251"/>
      <c r="J307" s="248"/>
      <c r="K307" s="248"/>
      <c r="L307" s="252"/>
      <c r="M307" s="253"/>
      <c r="N307" s="254"/>
      <c r="O307" s="254"/>
      <c r="P307" s="254"/>
      <c r="Q307" s="254"/>
      <c r="R307" s="254"/>
      <c r="S307" s="254"/>
      <c r="T307" s="255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56" t="s">
        <v>145</v>
      </c>
      <c r="AU307" s="256" t="s">
        <v>85</v>
      </c>
      <c r="AV307" s="15" t="s">
        <v>83</v>
      </c>
      <c r="AW307" s="15" t="s">
        <v>37</v>
      </c>
      <c r="AX307" s="15" t="s">
        <v>75</v>
      </c>
      <c r="AY307" s="256" t="s">
        <v>134</v>
      </c>
    </row>
    <row r="308" s="13" customFormat="1">
      <c r="A308" s="13"/>
      <c r="B308" s="224"/>
      <c r="C308" s="225"/>
      <c r="D308" s="226" t="s">
        <v>145</v>
      </c>
      <c r="E308" s="227" t="s">
        <v>19</v>
      </c>
      <c r="F308" s="228" t="s">
        <v>802</v>
      </c>
      <c r="G308" s="225"/>
      <c r="H308" s="229">
        <v>3.024</v>
      </c>
      <c r="I308" s="230"/>
      <c r="J308" s="225"/>
      <c r="K308" s="225"/>
      <c r="L308" s="231"/>
      <c r="M308" s="232"/>
      <c r="N308" s="233"/>
      <c r="O308" s="233"/>
      <c r="P308" s="233"/>
      <c r="Q308" s="233"/>
      <c r="R308" s="233"/>
      <c r="S308" s="233"/>
      <c r="T308" s="234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35" t="s">
        <v>145</v>
      </c>
      <c r="AU308" s="235" t="s">
        <v>85</v>
      </c>
      <c r="AV308" s="13" t="s">
        <v>85</v>
      </c>
      <c r="AW308" s="13" t="s">
        <v>37</v>
      </c>
      <c r="AX308" s="13" t="s">
        <v>75</v>
      </c>
      <c r="AY308" s="235" t="s">
        <v>134</v>
      </c>
    </row>
    <row r="309" s="15" customFormat="1">
      <c r="A309" s="15"/>
      <c r="B309" s="247"/>
      <c r="C309" s="248"/>
      <c r="D309" s="226" t="s">
        <v>145</v>
      </c>
      <c r="E309" s="249" t="s">
        <v>19</v>
      </c>
      <c r="F309" s="250" t="s">
        <v>158</v>
      </c>
      <c r="G309" s="248"/>
      <c r="H309" s="249" t="s">
        <v>19</v>
      </c>
      <c r="I309" s="251"/>
      <c r="J309" s="248"/>
      <c r="K309" s="248"/>
      <c r="L309" s="252"/>
      <c r="M309" s="253"/>
      <c r="N309" s="254"/>
      <c r="O309" s="254"/>
      <c r="P309" s="254"/>
      <c r="Q309" s="254"/>
      <c r="R309" s="254"/>
      <c r="S309" s="254"/>
      <c r="T309" s="255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56" t="s">
        <v>145</v>
      </c>
      <c r="AU309" s="256" t="s">
        <v>85</v>
      </c>
      <c r="AV309" s="15" t="s">
        <v>83</v>
      </c>
      <c r="AW309" s="15" t="s">
        <v>37</v>
      </c>
      <c r="AX309" s="15" t="s">
        <v>75</v>
      </c>
      <c r="AY309" s="256" t="s">
        <v>134</v>
      </c>
    </row>
    <row r="310" s="13" customFormat="1">
      <c r="A310" s="13"/>
      <c r="B310" s="224"/>
      <c r="C310" s="225"/>
      <c r="D310" s="226" t="s">
        <v>145</v>
      </c>
      <c r="E310" s="227" t="s">
        <v>19</v>
      </c>
      <c r="F310" s="228" t="s">
        <v>188</v>
      </c>
      <c r="G310" s="225"/>
      <c r="H310" s="229">
        <v>8</v>
      </c>
      <c r="I310" s="230"/>
      <c r="J310" s="225"/>
      <c r="K310" s="225"/>
      <c r="L310" s="231"/>
      <c r="M310" s="232"/>
      <c r="N310" s="233"/>
      <c r="O310" s="233"/>
      <c r="P310" s="233"/>
      <c r="Q310" s="233"/>
      <c r="R310" s="233"/>
      <c r="S310" s="233"/>
      <c r="T310" s="234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5" t="s">
        <v>145</v>
      </c>
      <c r="AU310" s="235" t="s">
        <v>85</v>
      </c>
      <c r="AV310" s="13" t="s">
        <v>85</v>
      </c>
      <c r="AW310" s="13" t="s">
        <v>37</v>
      </c>
      <c r="AX310" s="13" t="s">
        <v>75</v>
      </c>
      <c r="AY310" s="235" t="s">
        <v>134</v>
      </c>
    </row>
    <row r="311" s="14" customFormat="1">
      <c r="A311" s="14"/>
      <c r="B311" s="236"/>
      <c r="C311" s="237"/>
      <c r="D311" s="226" t="s">
        <v>145</v>
      </c>
      <c r="E311" s="238" t="s">
        <v>19</v>
      </c>
      <c r="F311" s="239" t="s">
        <v>147</v>
      </c>
      <c r="G311" s="237"/>
      <c r="H311" s="240">
        <v>11.023999999999999</v>
      </c>
      <c r="I311" s="241"/>
      <c r="J311" s="237"/>
      <c r="K311" s="237"/>
      <c r="L311" s="242"/>
      <c r="M311" s="243"/>
      <c r="N311" s="244"/>
      <c r="O311" s="244"/>
      <c r="P311" s="244"/>
      <c r="Q311" s="244"/>
      <c r="R311" s="244"/>
      <c r="S311" s="244"/>
      <c r="T311" s="245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46" t="s">
        <v>145</v>
      </c>
      <c r="AU311" s="246" t="s">
        <v>85</v>
      </c>
      <c r="AV311" s="14" t="s">
        <v>141</v>
      </c>
      <c r="AW311" s="14" t="s">
        <v>37</v>
      </c>
      <c r="AX311" s="14" t="s">
        <v>83</v>
      </c>
      <c r="AY311" s="246" t="s">
        <v>134</v>
      </c>
    </row>
    <row r="312" s="2" customFormat="1" ht="16.5" customHeight="1">
      <c r="A312" s="40"/>
      <c r="B312" s="41"/>
      <c r="C312" s="206" t="s">
        <v>482</v>
      </c>
      <c r="D312" s="206" t="s">
        <v>136</v>
      </c>
      <c r="E312" s="207" t="s">
        <v>552</v>
      </c>
      <c r="F312" s="208" t="s">
        <v>553</v>
      </c>
      <c r="G312" s="209" t="s">
        <v>139</v>
      </c>
      <c r="H312" s="210">
        <v>11.023999999999999</v>
      </c>
      <c r="I312" s="211"/>
      <c r="J312" s="212">
        <f>ROUND(I312*H312,2)</f>
        <v>0</v>
      </c>
      <c r="K312" s="208" t="s">
        <v>140</v>
      </c>
      <c r="L312" s="46"/>
      <c r="M312" s="213" t="s">
        <v>19</v>
      </c>
      <c r="N312" s="214" t="s">
        <v>46</v>
      </c>
      <c r="O312" s="86"/>
      <c r="P312" s="215">
        <f>O312*H312</f>
        <v>0</v>
      </c>
      <c r="Q312" s="215">
        <v>0</v>
      </c>
      <c r="R312" s="215">
        <f>Q312*H312</f>
        <v>0</v>
      </c>
      <c r="S312" s="215">
        <v>0</v>
      </c>
      <c r="T312" s="216">
        <f>S312*H312</f>
        <v>0</v>
      </c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R312" s="217" t="s">
        <v>141</v>
      </c>
      <c r="AT312" s="217" t="s">
        <v>136</v>
      </c>
      <c r="AU312" s="217" t="s">
        <v>85</v>
      </c>
      <c r="AY312" s="19" t="s">
        <v>134</v>
      </c>
      <c r="BE312" s="218">
        <f>IF(N312="základní",J312,0)</f>
        <v>0</v>
      </c>
      <c r="BF312" s="218">
        <f>IF(N312="snížená",J312,0)</f>
        <v>0</v>
      </c>
      <c r="BG312" s="218">
        <f>IF(N312="zákl. přenesená",J312,0)</f>
        <v>0</v>
      </c>
      <c r="BH312" s="218">
        <f>IF(N312="sníž. přenesená",J312,0)</f>
        <v>0</v>
      </c>
      <c r="BI312" s="218">
        <f>IF(N312="nulová",J312,0)</f>
        <v>0</v>
      </c>
      <c r="BJ312" s="19" t="s">
        <v>83</v>
      </c>
      <c r="BK312" s="218">
        <f>ROUND(I312*H312,2)</f>
        <v>0</v>
      </c>
      <c r="BL312" s="19" t="s">
        <v>141</v>
      </c>
      <c r="BM312" s="217" t="s">
        <v>899</v>
      </c>
    </row>
    <row r="313" s="2" customFormat="1">
      <c r="A313" s="40"/>
      <c r="B313" s="41"/>
      <c r="C313" s="42"/>
      <c r="D313" s="219" t="s">
        <v>143</v>
      </c>
      <c r="E313" s="42"/>
      <c r="F313" s="220" t="s">
        <v>555</v>
      </c>
      <c r="G313" s="42"/>
      <c r="H313" s="42"/>
      <c r="I313" s="221"/>
      <c r="J313" s="42"/>
      <c r="K313" s="42"/>
      <c r="L313" s="46"/>
      <c r="M313" s="222"/>
      <c r="N313" s="223"/>
      <c r="O313" s="86"/>
      <c r="P313" s="86"/>
      <c r="Q313" s="86"/>
      <c r="R313" s="86"/>
      <c r="S313" s="86"/>
      <c r="T313" s="87"/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T313" s="19" t="s">
        <v>143</v>
      </c>
      <c r="AU313" s="19" t="s">
        <v>85</v>
      </c>
    </row>
    <row r="314" s="15" customFormat="1">
      <c r="A314" s="15"/>
      <c r="B314" s="247"/>
      <c r="C314" s="248"/>
      <c r="D314" s="226" t="s">
        <v>145</v>
      </c>
      <c r="E314" s="249" t="s">
        <v>19</v>
      </c>
      <c r="F314" s="250" t="s">
        <v>158</v>
      </c>
      <c r="G314" s="248"/>
      <c r="H314" s="249" t="s">
        <v>19</v>
      </c>
      <c r="I314" s="251"/>
      <c r="J314" s="248"/>
      <c r="K314" s="248"/>
      <c r="L314" s="252"/>
      <c r="M314" s="253"/>
      <c r="N314" s="254"/>
      <c r="O314" s="254"/>
      <c r="P314" s="254"/>
      <c r="Q314" s="254"/>
      <c r="R314" s="254"/>
      <c r="S314" s="254"/>
      <c r="T314" s="255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T314" s="256" t="s">
        <v>145</v>
      </c>
      <c r="AU314" s="256" t="s">
        <v>85</v>
      </c>
      <c r="AV314" s="15" t="s">
        <v>83</v>
      </c>
      <c r="AW314" s="15" t="s">
        <v>37</v>
      </c>
      <c r="AX314" s="15" t="s">
        <v>75</v>
      </c>
      <c r="AY314" s="256" t="s">
        <v>134</v>
      </c>
    </row>
    <row r="315" s="13" customFormat="1">
      <c r="A315" s="13"/>
      <c r="B315" s="224"/>
      <c r="C315" s="225"/>
      <c r="D315" s="226" t="s">
        <v>145</v>
      </c>
      <c r="E315" s="227" t="s">
        <v>19</v>
      </c>
      <c r="F315" s="228" t="s">
        <v>802</v>
      </c>
      <c r="G315" s="225"/>
      <c r="H315" s="229">
        <v>3.024</v>
      </c>
      <c r="I315" s="230"/>
      <c r="J315" s="225"/>
      <c r="K315" s="225"/>
      <c r="L315" s="231"/>
      <c r="M315" s="232"/>
      <c r="N315" s="233"/>
      <c r="O315" s="233"/>
      <c r="P315" s="233"/>
      <c r="Q315" s="233"/>
      <c r="R315" s="233"/>
      <c r="S315" s="233"/>
      <c r="T315" s="234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35" t="s">
        <v>145</v>
      </c>
      <c r="AU315" s="235" t="s">
        <v>85</v>
      </c>
      <c r="AV315" s="13" t="s">
        <v>85</v>
      </c>
      <c r="AW315" s="13" t="s">
        <v>37</v>
      </c>
      <c r="AX315" s="13" t="s">
        <v>75</v>
      </c>
      <c r="AY315" s="235" t="s">
        <v>134</v>
      </c>
    </row>
    <row r="316" s="15" customFormat="1">
      <c r="A316" s="15"/>
      <c r="B316" s="247"/>
      <c r="C316" s="248"/>
      <c r="D316" s="226" t="s">
        <v>145</v>
      </c>
      <c r="E316" s="249" t="s">
        <v>19</v>
      </c>
      <c r="F316" s="250" t="s">
        <v>158</v>
      </c>
      <c r="G316" s="248"/>
      <c r="H316" s="249" t="s">
        <v>19</v>
      </c>
      <c r="I316" s="251"/>
      <c r="J316" s="248"/>
      <c r="K316" s="248"/>
      <c r="L316" s="252"/>
      <c r="M316" s="253"/>
      <c r="N316" s="254"/>
      <c r="O316" s="254"/>
      <c r="P316" s="254"/>
      <c r="Q316" s="254"/>
      <c r="R316" s="254"/>
      <c r="S316" s="254"/>
      <c r="T316" s="255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T316" s="256" t="s">
        <v>145</v>
      </c>
      <c r="AU316" s="256" t="s">
        <v>85</v>
      </c>
      <c r="AV316" s="15" t="s">
        <v>83</v>
      </c>
      <c r="AW316" s="15" t="s">
        <v>37</v>
      </c>
      <c r="AX316" s="15" t="s">
        <v>75</v>
      </c>
      <c r="AY316" s="256" t="s">
        <v>134</v>
      </c>
    </row>
    <row r="317" s="13" customFormat="1">
      <c r="A317" s="13"/>
      <c r="B317" s="224"/>
      <c r="C317" s="225"/>
      <c r="D317" s="226" t="s">
        <v>145</v>
      </c>
      <c r="E317" s="227" t="s">
        <v>19</v>
      </c>
      <c r="F317" s="228" t="s">
        <v>188</v>
      </c>
      <c r="G317" s="225"/>
      <c r="H317" s="229">
        <v>8</v>
      </c>
      <c r="I317" s="230"/>
      <c r="J317" s="225"/>
      <c r="K317" s="225"/>
      <c r="L317" s="231"/>
      <c r="M317" s="232"/>
      <c r="N317" s="233"/>
      <c r="O317" s="233"/>
      <c r="P317" s="233"/>
      <c r="Q317" s="233"/>
      <c r="R317" s="233"/>
      <c r="S317" s="233"/>
      <c r="T317" s="234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35" t="s">
        <v>145</v>
      </c>
      <c r="AU317" s="235" t="s">
        <v>85</v>
      </c>
      <c r="AV317" s="13" t="s">
        <v>85</v>
      </c>
      <c r="AW317" s="13" t="s">
        <v>37</v>
      </c>
      <c r="AX317" s="13" t="s">
        <v>75</v>
      </c>
      <c r="AY317" s="235" t="s">
        <v>134</v>
      </c>
    </row>
    <row r="318" s="14" customFormat="1">
      <c r="A318" s="14"/>
      <c r="B318" s="236"/>
      <c r="C318" s="237"/>
      <c r="D318" s="226" t="s">
        <v>145</v>
      </c>
      <c r="E318" s="238" t="s">
        <v>19</v>
      </c>
      <c r="F318" s="239" t="s">
        <v>147</v>
      </c>
      <c r="G318" s="237"/>
      <c r="H318" s="240">
        <v>11.023999999999999</v>
      </c>
      <c r="I318" s="241"/>
      <c r="J318" s="237"/>
      <c r="K318" s="237"/>
      <c r="L318" s="242"/>
      <c r="M318" s="243"/>
      <c r="N318" s="244"/>
      <c r="O318" s="244"/>
      <c r="P318" s="244"/>
      <c r="Q318" s="244"/>
      <c r="R318" s="244"/>
      <c r="S318" s="244"/>
      <c r="T318" s="245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46" t="s">
        <v>145</v>
      </c>
      <c r="AU318" s="246" t="s">
        <v>85</v>
      </c>
      <c r="AV318" s="14" t="s">
        <v>141</v>
      </c>
      <c r="AW318" s="14" t="s">
        <v>37</v>
      </c>
      <c r="AX318" s="14" t="s">
        <v>83</v>
      </c>
      <c r="AY318" s="246" t="s">
        <v>134</v>
      </c>
    </row>
    <row r="319" s="2" customFormat="1" ht="24.15" customHeight="1">
      <c r="A319" s="40"/>
      <c r="B319" s="41"/>
      <c r="C319" s="206" t="s">
        <v>488</v>
      </c>
      <c r="D319" s="206" t="s">
        <v>136</v>
      </c>
      <c r="E319" s="207" t="s">
        <v>900</v>
      </c>
      <c r="F319" s="208" t="s">
        <v>901</v>
      </c>
      <c r="G319" s="209" t="s">
        <v>139</v>
      </c>
      <c r="H319" s="210">
        <v>11.023999999999999</v>
      </c>
      <c r="I319" s="211"/>
      <c r="J319" s="212">
        <f>ROUND(I319*H319,2)</f>
        <v>0</v>
      </c>
      <c r="K319" s="208" t="s">
        <v>140</v>
      </c>
      <c r="L319" s="46"/>
      <c r="M319" s="213" t="s">
        <v>19</v>
      </c>
      <c r="N319" s="214" t="s">
        <v>46</v>
      </c>
      <c r="O319" s="86"/>
      <c r="P319" s="215">
        <f>O319*H319</f>
        <v>0</v>
      </c>
      <c r="Q319" s="215">
        <v>0</v>
      </c>
      <c r="R319" s="215">
        <f>Q319*H319</f>
        <v>0</v>
      </c>
      <c r="S319" s="215">
        <v>0</v>
      </c>
      <c r="T319" s="216">
        <f>S319*H319</f>
        <v>0</v>
      </c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R319" s="217" t="s">
        <v>141</v>
      </c>
      <c r="AT319" s="217" t="s">
        <v>136</v>
      </c>
      <c r="AU319" s="217" t="s">
        <v>85</v>
      </c>
      <c r="AY319" s="19" t="s">
        <v>134</v>
      </c>
      <c r="BE319" s="218">
        <f>IF(N319="základní",J319,0)</f>
        <v>0</v>
      </c>
      <c r="BF319" s="218">
        <f>IF(N319="snížená",J319,0)</f>
        <v>0</v>
      </c>
      <c r="BG319" s="218">
        <f>IF(N319="zákl. přenesená",J319,0)</f>
        <v>0</v>
      </c>
      <c r="BH319" s="218">
        <f>IF(N319="sníž. přenesená",J319,0)</f>
        <v>0</v>
      </c>
      <c r="BI319" s="218">
        <f>IF(N319="nulová",J319,0)</f>
        <v>0</v>
      </c>
      <c r="BJ319" s="19" t="s">
        <v>83</v>
      </c>
      <c r="BK319" s="218">
        <f>ROUND(I319*H319,2)</f>
        <v>0</v>
      </c>
      <c r="BL319" s="19" t="s">
        <v>141</v>
      </c>
      <c r="BM319" s="217" t="s">
        <v>902</v>
      </c>
    </row>
    <row r="320" s="2" customFormat="1">
      <c r="A320" s="40"/>
      <c r="B320" s="41"/>
      <c r="C320" s="42"/>
      <c r="D320" s="219" t="s">
        <v>143</v>
      </c>
      <c r="E320" s="42"/>
      <c r="F320" s="220" t="s">
        <v>903</v>
      </c>
      <c r="G320" s="42"/>
      <c r="H320" s="42"/>
      <c r="I320" s="221"/>
      <c r="J320" s="42"/>
      <c r="K320" s="42"/>
      <c r="L320" s="46"/>
      <c r="M320" s="222"/>
      <c r="N320" s="223"/>
      <c r="O320" s="86"/>
      <c r="P320" s="86"/>
      <c r="Q320" s="86"/>
      <c r="R320" s="86"/>
      <c r="S320" s="86"/>
      <c r="T320" s="87"/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T320" s="19" t="s">
        <v>143</v>
      </c>
      <c r="AU320" s="19" t="s">
        <v>85</v>
      </c>
    </row>
    <row r="321" s="15" customFormat="1">
      <c r="A321" s="15"/>
      <c r="B321" s="247"/>
      <c r="C321" s="248"/>
      <c r="D321" s="226" t="s">
        <v>145</v>
      </c>
      <c r="E321" s="249" t="s">
        <v>19</v>
      </c>
      <c r="F321" s="250" t="s">
        <v>904</v>
      </c>
      <c r="G321" s="248"/>
      <c r="H321" s="249" t="s">
        <v>19</v>
      </c>
      <c r="I321" s="251"/>
      <c r="J321" s="248"/>
      <c r="K321" s="248"/>
      <c r="L321" s="252"/>
      <c r="M321" s="253"/>
      <c r="N321" s="254"/>
      <c r="O321" s="254"/>
      <c r="P321" s="254"/>
      <c r="Q321" s="254"/>
      <c r="R321" s="254"/>
      <c r="S321" s="254"/>
      <c r="T321" s="255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T321" s="256" t="s">
        <v>145</v>
      </c>
      <c r="AU321" s="256" t="s">
        <v>85</v>
      </c>
      <c r="AV321" s="15" t="s">
        <v>83</v>
      </c>
      <c r="AW321" s="15" t="s">
        <v>37</v>
      </c>
      <c r="AX321" s="15" t="s">
        <v>75</v>
      </c>
      <c r="AY321" s="256" t="s">
        <v>134</v>
      </c>
    </row>
    <row r="322" s="15" customFormat="1">
      <c r="A322" s="15"/>
      <c r="B322" s="247"/>
      <c r="C322" s="248"/>
      <c r="D322" s="226" t="s">
        <v>145</v>
      </c>
      <c r="E322" s="249" t="s">
        <v>19</v>
      </c>
      <c r="F322" s="250" t="s">
        <v>158</v>
      </c>
      <c r="G322" s="248"/>
      <c r="H322" s="249" t="s">
        <v>19</v>
      </c>
      <c r="I322" s="251"/>
      <c r="J322" s="248"/>
      <c r="K322" s="248"/>
      <c r="L322" s="252"/>
      <c r="M322" s="253"/>
      <c r="N322" s="254"/>
      <c r="O322" s="254"/>
      <c r="P322" s="254"/>
      <c r="Q322" s="254"/>
      <c r="R322" s="254"/>
      <c r="S322" s="254"/>
      <c r="T322" s="255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T322" s="256" t="s">
        <v>145</v>
      </c>
      <c r="AU322" s="256" t="s">
        <v>85</v>
      </c>
      <c r="AV322" s="15" t="s">
        <v>83</v>
      </c>
      <c r="AW322" s="15" t="s">
        <v>37</v>
      </c>
      <c r="AX322" s="15" t="s">
        <v>75</v>
      </c>
      <c r="AY322" s="256" t="s">
        <v>134</v>
      </c>
    </row>
    <row r="323" s="13" customFormat="1">
      <c r="A323" s="13"/>
      <c r="B323" s="224"/>
      <c r="C323" s="225"/>
      <c r="D323" s="226" t="s">
        <v>145</v>
      </c>
      <c r="E323" s="227" t="s">
        <v>19</v>
      </c>
      <c r="F323" s="228" t="s">
        <v>802</v>
      </c>
      <c r="G323" s="225"/>
      <c r="H323" s="229">
        <v>3.024</v>
      </c>
      <c r="I323" s="230"/>
      <c r="J323" s="225"/>
      <c r="K323" s="225"/>
      <c r="L323" s="231"/>
      <c r="M323" s="232"/>
      <c r="N323" s="233"/>
      <c r="O323" s="233"/>
      <c r="P323" s="233"/>
      <c r="Q323" s="233"/>
      <c r="R323" s="233"/>
      <c r="S323" s="233"/>
      <c r="T323" s="234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35" t="s">
        <v>145</v>
      </c>
      <c r="AU323" s="235" t="s">
        <v>85</v>
      </c>
      <c r="AV323" s="13" t="s">
        <v>85</v>
      </c>
      <c r="AW323" s="13" t="s">
        <v>37</v>
      </c>
      <c r="AX323" s="13" t="s">
        <v>75</v>
      </c>
      <c r="AY323" s="235" t="s">
        <v>134</v>
      </c>
    </row>
    <row r="324" s="15" customFormat="1">
      <c r="A324" s="15"/>
      <c r="B324" s="247"/>
      <c r="C324" s="248"/>
      <c r="D324" s="226" t="s">
        <v>145</v>
      </c>
      <c r="E324" s="249" t="s">
        <v>19</v>
      </c>
      <c r="F324" s="250" t="s">
        <v>158</v>
      </c>
      <c r="G324" s="248"/>
      <c r="H324" s="249" t="s">
        <v>19</v>
      </c>
      <c r="I324" s="251"/>
      <c r="J324" s="248"/>
      <c r="K324" s="248"/>
      <c r="L324" s="252"/>
      <c r="M324" s="253"/>
      <c r="N324" s="254"/>
      <c r="O324" s="254"/>
      <c r="P324" s="254"/>
      <c r="Q324" s="254"/>
      <c r="R324" s="254"/>
      <c r="S324" s="254"/>
      <c r="T324" s="255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  <c r="AT324" s="256" t="s">
        <v>145</v>
      </c>
      <c r="AU324" s="256" t="s">
        <v>85</v>
      </c>
      <c r="AV324" s="15" t="s">
        <v>83</v>
      </c>
      <c r="AW324" s="15" t="s">
        <v>37</v>
      </c>
      <c r="AX324" s="15" t="s">
        <v>75</v>
      </c>
      <c r="AY324" s="256" t="s">
        <v>134</v>
      </c>
    </row>
    <row r="325" s="13" customFormat="1">
      <c r="A325" s="13"/>
      <c r="B325" s="224"/>
      <c r="C325" s="225"/>
      <c r="D325" s="226" t="s">
        <v>145</v>
      </c>
      <c r="E325" s="227" t="s">
        <v>19</v>
      </c>
      <c r="F325" s="228" t="s">
        <v>188</v>
      </c>
      <c r="G325" s="225"/>
      <c r="H325" s="229">
        <v>8</v>
      </c>
      <c r="I325" s="230"/>
      <c r="J325" s="225"/>
      <c r="K325" s="225"/>
      <c r="L325" s="231"/>
      <c r="M325" s="232"/>
      <c r="N325" s="233"/>
      <c r="O325" s="233"/>
      <c r="P325" s="233"/>
      <c r="Q325" s="233"/>
      <c r="R325" s="233"/>
      <c r="S325" s="233"/>
      <c r="T325" s="234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5" t="s">
        <v>145</v>
      </c>
      <c r="AU325" s="235" t="s">
        <v>85</v>
      </c>
      <c r="AV325" s="13" t="s">
        <v>85</v>
      </c>
      <c r="AW325" s="13" t="s">
        <v>37</v>
      </c>
      <c r="AX325" s="13" t="s">
        <v>75</v>
      </c>
      <c r="AY325" s="235" t="s">
        <v>134</v>
      </c>
    </row>
    <row r="326" s="14" customFormat="1">
      <c r="A326" s="14"/>
      <c r="B326" s="236"/>
      <c r="C326" s="237"/>
      <c r="D326" s="226" t="s">
        <v>145</v>
      </c>
      <c r="E326" s="238" t="s">
        <v>19</v>
      </c>
      <c r="F326" s="239" t="s">
        <v>147</v>
      </c>
      <c r="G326" s="237"/>
      <c r="H326" s="240">
        <v>11.023999999999999</v>
      </c>
      <c r="I326" s="241"/>
      <c r="J326" s="237"/>
      <c r="K326" s="237"/>
      <c r="L326" s="242"/>
      <c r="M326" s="243"/>
      <c r="N326" s="244"/>
      <c r="O326" s="244"/>
      <c r="P326" s="244"/>
      <c r="Q326" s="244"/>
      <c r="R326" s="244"/>
      <c r="S326" s="244"/>
      <c r="T326" s="245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46" t="s">
        <v>145</v>
      </c>
      <c r="AU326" s="246" t="s">
        <v>85</v>
      </c>
      <c r="AV326" s="14" t="s">
        <v>141</v>
      </c>
      <c r="AW326" s="14" t="s">
        <v>37</v>
      </c>
      <c r="AX326" s="14" t="s">
        <v>83</v>
      </c>
      <c r="AY326" s="246" t="s">
        <v>134</v>
      </c>
    </row>
    <row r="327" s="2" customFormat="1" ht="24.15" customHeight="1">
      <c r="A327" s="40"/>
      <c r="B327" s="41"/>
      <c r="C327" s="206" t="s">
        <v>494</v>
      </c>
      <c r="D327" s="206" t="s">
        <v>136</v>
      </c>
      <c r="E327" s="207" t="s">
        <v>905</v>
      </c>
      <c r="F327" s="208" t="s">
        <v>906</v>
      </c>
      <c r="G327" s="209" t="s">
        <v>139</v>
      </c>
      <c r="H327" s="210">
        <v>11.023999999999999</v>
      </c>
      <c r="I327" s="211"/>
      <c r="J327" s="212">
        <f>ROUND(I327*H327,2)</f>
        <v>0</v>
      </c>
      <c r="K327" s="208" t="s">
        <v>140</v>
      </c>
      <c r="L327" s="46"/>
      <c r="M327" s="213" t="s">
        <v>19</v>
      </c>
      <c r="N327" s="214" t="s">
        <v>46</v>
      </c>
      <c r="O327" s="86"/>
      <c r="P327" s="215">
        <f>O327*H327</f>
        <v>0</v>
      </c>
      <c r="Q327" s="215">
        <v>0</v>
      </c>
      <c r="R327" s="215">
        <f>Q327*H327</f>
        <v>0</v>
      </c>
      <c r="S327" s="215">
        <v>0</v>
      </c>
      <c r="T327" s="216">
        <f>S327*H327</f>
        <v>0</v>
      </c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R327" s="217" t="s">
        <v>141</v>
      </c>
      <c r="AT327" s="217" t="s">
        <v>136</v>
      </c>
      <c r="AU327" s="217" t="s">
        <v>85</v>
      </c>
      <c r="AY327" s="19" t="s">
        <v>134</v>
      </c>
      <c r="BE327" s="218">
        <f>IF(N327="základní",J327,0)</f>
        <v>0</v>
      </c>
      <c r="BF327" s="218">
        <f>IF(N327="snížená",J327,0)</f>
        <v>0</v>
      </c>
      <c r="BG327" s="218">
        <f>IF(N327="zákl. přenesená",J327,0)</f>
        <v>0</v>
      </c>
      <c r="BH327" s="218">
        <f>IF(N327="sníž. přenesená",J327,0)</f>
        <v>0</v>
      </c>
      <c r="BI327" s="218">
        <f>IF(N327="nulová",J327,0)</f>
        <v>0</v>
      </c>
      <c r="BJ327" s="19" t="s">
        <v>83</v>
      </c>
      <c r="BK327" s="218">
        <f>ROUND(I327*H327,2)</f>
        <v>0</v>
      </c>
      <c r="BL327" s="19" t="s">
        <v>141</v>
      </c>
      <c r="BM327" s="217" t="s">
        <v>907</v>
      </c>
    </row>
    <row r="328" s="2" customFormat="1">
      <c r="A328" s="40"/>
      <c r="B328" s="41"/>
      <c r="C328" s="42"/>
      <c r="D328" s="219" t="s">
        <v>143</v>
      </c>
      <c r="E328" s="42"/>
      <c r="F328" s="220" t="s">
        <v>908</v>
      </c>
      <c r="G328" s="42"/>
      <c r="H328" s="42"/>
      <c r="I328" s="221"/>
      <c r="J328" s="42"/>
      <c r="K328" s="42"/>
      <c r="L328" s="46"/>
      <c r="M328" s="222"/>
      <c r="N328" s="223"/>
      <c r="O328" s="86"/>
      <c r="P328" s="86"/>
      <c r="Q328" s="86"/>
      <c r="R328" s="86"/>
      <c r="S328" s="86"/>
      <c r="T328" s="87"/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T328" s="19" t="s">
        <v>143</v>
      </c>
      <c r="AU328" s="19" t="s">
        <v>85</v>
      </c>
    </row>
    <row r="329" s="15" customFormat="1">
      <c r="A329" s="15"/>
      <c r="B329" s="247"/>
      <c r="C329" s="248"/>
      <c r="D329" s="226" t="s">
        <v>145</v>
      </c>
      <c r="E329" s="249" t="s">
        <v>19</v>
      </c>
      <c r="F329" s="250" t="s">
        <v>158</v>
      </c>
      <c r="G329" s="248"/>
      <c r="H329" s="249" t="s">
        <v>19</v>
      </c>
      <c r="I329" s="251"/>
      <c r="J329" s="248"/>
      <c r="K329" s="248"/>
      <c r="L329" s="252"/>
      <c r="M329" s="253"/>
      <c r="N329" s="254"/>
      <c r="O329" s="254"/>
      <c r="P329" s="254"/>
      <c r="Q329" s="254"/>
      <c r="R329" s="254"/>
      <c r="S329" s="254"/>
      <c r="T329" s="255"/>
      <c r="U329" s="15"/>
      <c r="V329" s="15"/>
      <c r="W329" s="15"/>
      <c r="X329" s="15"/>
      <c r="Y329" s="15"/>
      <c r="Z329" s="15"/>
      <c r="AA329" s="15"/>
      <c r="AB329" s="15"/>
      <c r="AC329" s="15"/>
      <c r="AD329" s="15"/>
      <c r="AE329" s="15"/>
      <c r="AT329" s="256" t="s">
        <v>145</v>
      </c>
      <c r="AU329" s="256" t="s">
        <v>85</v>
      </c>
      <c r="AV329" s="15" t="s">
        <v>83</v>
      </c>
      <c r="AW329" s="15" t="s">
        <v>37</v>
      </c>
      <c r="AX329" s="15" t="s">
        <v>75</v>
      </c>
      <c r="AY329" s="256" t="s">
        <v>134</v>
      </c>
    </row>
    <row r="330" s="13" customFormat="1">
      <c r="A330" s="13"/>
      <c r="B330" s="224"/>
      <c r="C330" s="225"/>
      <c r="D330" s="226" t="s">
        <v>145</v>
      </c>
      <c r="E330" s="227" t="s">
        <v>19</v>
      </c>
      <c r="F330" s="228" t="s">
        <v>802</v>
      </c>
      <c r="G330" s="225"/>
      <c r="H330" s="229">
        <v>3.024</v>
      </c>
      <c r="I330" s="230"/>
      <c r="J330" s="225"/>
      <c r="K330" s="225"/>
      <c r="L330" s="231"/>
      <c r="M330" s="232"/>
      <c r="N330" s="233"/>
      <c r="O330" s="233"/>
      <c r="P330" s="233"/>
      <c r="Q330" s="233"/>
      <c r="R330" s="233"/>
      <c r="S330" s="233"/>
      <c r="T330" s="234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5" t="s">
        <v>145</v>
      </c>
      <c r="AU330" s="235" t="s">
        <v>85</v>
      </c>
      <c r="AV330" s="13" t="s">
        <v>85</v>
      </c>
      <c r="AW330" s="13" t="s">
        <v>37</v>
      </c>
      <c r="AX330" s="13" t="s">
        <v>75</v>
      </c>
      <c r="AY330" s="235" t="s">
        <v>134</v>
      </c>
    </row>
    <row r="331" s="15" customFormat="1">
      <c r="A331" s="15"/>
      <c r="B331" s="247"/>
      <c r="C331" s="248"/>
      <c r="D331" s="226" t="s">
        <v>145</v>
      </c>
      <c r="E331" s="249" t="s">
        <v>19</v>
      </c>
      <c r="F331" s="250" t="s">
        <v>158</v>
      </c>
      <c r="G331" s="248"/>
      <c r="H331" s="249" t="s">
        <v>19</v>
      </c>
      <c r="I331" s="251"/>
      <c r="J331" s="248"/>
      <c r="K331" s="248"/>
      <c r="L331" s="252"/>
      <c r="M331" s="253"/>
      <c r="N331" s="254"/>
      <c r="O331" s="254"/>
      <c r="P331" s="254"/>
      <c r="Q331" s="254"/>
      <c r="R331" s="254"/>
      <c r="S331" s="254"/>
      <c r="T331" s="255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T331" s="256" t="s">
        <v>145</v>
      </c>
      <c r="AU331" s="256" t="s">
        <v>85</v>
      </c>
      <c r="AV331" s="15" t="s">
        <v>83</v>
      </c>
      <c r="AW331" s="15" t="s">
        <v>37</v>
      </c>
      <c r="AX331" s="15" t="s">
        <v>75</v>
      </c>
      <c r="AY331" s="256" t="s">
        <v>134</v>
      </c>
    </row>
    <row r="332" s="13" customFormat="1">
      <c r="A332" s="13"/>
      <c r="B332" s="224"/>
      <c r="C332" s="225"/>
      <c r="D332" s="226" t="s">
        <v>145</v>
      </c>
      <c r="E332" s="227" t="s">
        <v>19</v>
      </c>
      <c r="F332" s="228" t="s">
        <v>188</v>
      </c>
      <c r="G332" s="225"/>
      <c r="H332" s="229">
        <v>8</v>
      </c>
      <c r="I332" s="230"/>
      <c r="J332" s="225"/>
      <c r="K332" s="225"/>
      <c r="L332" s="231"/>
      <c r="M332" s="232"/>
      <c r="N332" s="233"/>
      <c r="O332" s="233"/>
      <c r="P332" s="233"/>
      <c r="Q332" s="233"/>
      <c r="R332" s="233"/>
      <c r="S332" s="233"/>
      <c r="T332" s="234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5" t="s">
        <v>145</v>
      </c>
      <c r="AU332" s="235" t="s">
        <v>85</v>
      </c>
      <c r="AV332" s="13" t="s">
        <v>85</v>
      </c>
      <c r="AW332" s="13" t="s">
        <v>37</v>
      </c>
      <c r="AX332" s="13" t="s">
        <v>75</v>
      </c>
      <c r="AY332" s="235" t="s">
        <v>134</v>
      </c>
    </row>
    <row r="333" s="14" customFormat="1">
      <c r="A333" s="14"/>
      <c r="B333" s="236"/>
      <c r="C333" s="237"/>
      <c r="D333" s="226" t="s">
        <v>145</v>
      </c>
      <c r="E333" s="238" t="s">
        <v>19</v>
      </c>
      <c r="F333" s="239" t="s">
        <v>147</v>
      </c>
      <c r="G333" s="237"/>
      <c r="H333" s="240">
        <v>11.023999999999999</v>
      </c>
      <c r="I333" s="241"/>
      <c r="J333" s="237"/>
      <c r="K333" s="237"/>
      <c r="L333" s="242"/>
      <c r="M333" s="243"/>
      <c r="N333" s="244"/>
      <c r="O333" s="244"/>
      <c r="P333" s="244"/>
      <c r="Q333" s="244"/>
      <c r="R333" s="244"/>
      <c r="S333" s="244"/>
      <c r="T333" s="245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46" t="s">
        <v>145</v>
      </c>
      <c r="AU333" s="246" t="s">
        <v>85</v>
      </c>
      <c r="AV333" s="14" t="s">
        <v>141</v>
      </c>
      <c r="AW333" s="14" t="s">
        <v>37</v>
      </c>
      <c r="AX333" s="14" t="s">
        <v>83</v>
      </c>
      <c r="AY333" s="246" t="s">
        <v>134</v>
      </c>
    </row>
    <row r="334" s="12" customFormat="1" ht="22.8" customHeight="1">
      <c r="A334" s="12"/>
      <c r="B334" s="190"/>
      <c r="C334" s="191"/>
      <c r="D334" s="192" t="s">
        <v>74</v>
      </c>
      <c r="E334" s="204" t="s">
        <v>194</v>
      </c>
      <c r="F334" s="204" t="s">
        <v>595</v>
      </c>
      <c r="G334" s="191"/>
      <c r="H334" s="191"/>
      <c r="I334" s="194"/>
      <c r="J334" s="205">
        <f>BK334</f>
        <v>0</v>
      </c>
      <c r="K334" s="191"/>
      <c r="L334" s="196"/>
      <c r="M334" s="197"/>
      <c r="N334" s="198"/>
      <c r="O334" s="198"/>
      <c r="P334" s="199">
        <f>SUM(P335:P369)</f>
        <v>0</v>
      </c>
      <c r="Q334" s="198"/>
      <c r="R334" s="199">
        <f>SUM(R335:R369)</f>
        <v>0.9670624217599999</v>
      </c>
      <c r="S334" s="198"/>
      <c r="T334" s="200">
        <f>SUM(T335:T369)</f>
        <v>18.55612</v>
      </c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R334" s="201" t="s">
        <v>83</v>
      </c>
      <c r="AT334" s="202" t="s">
        <v>74</v>
      </c>
      <c r="AU334" s="202" t="s">
        <v>83</v>
      </c>
      <c r="AY334" s="201" t="s">
        <v>134</v>
      </c>
      <c r="BK334" s="203">
        <f>SUM(BK335:BK369)</f>
        <v>0</v>
      </c>
    </row>
    <row r="335" s="2" customFormat="1" ht="16.5" customHeight="1">
      <c r="A335" s="40"/>
      <c r="B335" s="41"/>
      <c r="C335" s="206" t="s">
        <v>499</v>
      </c>
      <c r="D335" s="206" t="s">
        <v>136</v>
      </c>
      <c r="E335" s="207" t="s">
        <v>597</v>
      </c>
      <c r="F335" s="208" t="s">
        <v>598</v>
      </c>
      <c r="G335" s="209" t="s">
        <v>139</v>
      </c>
      <c r="H335" s="210">
        <v>7.4000000000000004</v>
      </c>
      <c r="I335" s="211"/>
      <c r="J335" s="212">
        <f>ROUND(I335*H335,2)</f>
        <v>0</v>
      </c>
      <c r="K335" s="208" t="s">
        <v>140</v>
      </c>
      <c r="L335" s="46"/>
      <c r="M335" s="213" t="s">
        <v>19</v>
      </c>
      <c r="N335" s="214" t="s">
        <v>46</v>
      </c>
      <c r="O335" s="86"/>
      <c r="P335" s="215">
        <f>O335*H335</f>
        <v>0</v>
      </c>
      <c r="Q335" s="215">
        <v>0.00019550000000000001</v>
      </c>
      <c r="R335" s="215">
        <f>Q335*H335</f>
        <v>0.0014467000000000002</v>
      </c>
      <c r="S335" s="215">
        <v>0</v>
      </c>
      <c r="T335" s="216">
        <f>S335*H335</f>
        <v>0</v>
      </c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R335" s="217" t="s">
        <v>141</v>
      </c>
      <c r="AT335" s="217" t="s">
        <v>136</v>
      </c>
      <c r="AU335" s="217" t="s">
        <v>85</v>
      </c>
      <c r="AY335" s="19" t="s">
        <v>134</v>
      </c>
      <c r="BE335" s="218">
        <f>IF(N335="základní",J335,0)</f>
        <v>0</v>
      </c>
      <c r="BF335" s="218">
        <f>IF(N335="snížená",J335,0)</f>
        <v>0</v>
      </c>
      <c r="BG335" s="218">
        <f>IF(N335="zákl. přenesená",J335,0)</f>
        <v>0</v>
      </c>
      <c r="BH335" s="218">
        <f>IF(N335="sníž. přenesená",J335,0)</f>
        <v>0</v>
      </c>
      <c r="BI335" s="218">
        <f>IF(N335="nulová",J335,0)</f>
        <v>0</v>
      </c>
      <c r="BJ335" s="19" t="s">
        <v>83</v>
      </c>
      <c r="BK335" s="218">
        <f>ROUND(I335*H335,2)</f>
        <v>0</v>
      </c>
      <c r="BL335" s="19" t="s">
        <v>141</v>
      </c>
      <c r="BM335" s="217" t="s">
        <v>909</v>
      </c>
    </row>
    <row r="336" s="2" customFormat="1">
      <c r="A336" s="40"/>
      <c r="B336" s="41"/>
      <c r="C336" s="42"/>
      <c r="D336" s="219" t="s">
        <v>143</v>
      </c>
      <c r="E336" s="42"/>
      <c r="F336" s="220" t="s">
        <v>600</v>
      </c>
      <c r="G336" s="42"/>
      <c r="H336" s="42"/>
      <c r="I336" s="221"/>
      <c r="J336" s="42"/>
      <c r="K336" s="42"/>
      <c r="L336" s="46"/>
      <c r="M336" s="222"/>
      <c r="N336" s="223"/>
      <c r="O336" s="86"/>
      <c r="P336" s="86"/>
      <c r="Q336" s="86"/>
      <c r="R336" s="86"/>
      <c r="S336" s="86"/>
      <c r="T336" s="87"/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T336" s="19" t="s">
        <v>143</v>
      </c>
      <c r="AU336" s="19" t="s">
        <v>85</v>
      </c>
    </row>
    <row r="337" s="15" customFormat="1">
      <c r="A337" s="15"/>
      <c r="B337" s="247"/>
      <c r="C337" s="248"/>
      <c r="D337" s="226" t="s">
        <v>145</v>
      </c>
      <c r="E337" s="249" t="s">
        <v>19</v>
      </c>
      <c r="F337" s="250" t="s">
        <v>601</v>
      </c>
      <c r="G337" s="248"/>
      <c r="H337" s="249" t="s">
        <v>19</v>
      </c>
      <c r="I337" s="251"/>
      <c r="J337" s="248"/>
      <c r="K337" s="248"/>
      <c r="L337" s="252"/>
      <c r="M337" s="253"/>
      <c r="N337" s="254"/>
      <c r="O337" s="254"/>
      <c r="P337" s="254"/>
      <c r="Q337" s="254"/>
      <c r="R337" s="254"/>
      <c r="S337" s="254"/>
      <c r="T337" s="255"/>
      <c r="U337" s="15"/>
      <c r="V337" s="15"/>
      <c r="W337" s="15"/>
      <c r="X337" s="15"/>
      <c r="Y337" s="15"/>
      <c r="Z337" s="15"/>
      <c r="AA337" s="15"/>
      <c r="AB337" s="15"/>
      <c r="AC337" s="15"/>
      <c r="AD337" s="15"/>
      <c r="AE337" s="15"/>
      <c r="AT337" s="256" t="s">
        <v>145</v>
      </c>
      <c r="AU337" s="256" t="s">
        <v>85</v>
      </c>
      <c r="AV337" s="15" t="s">
        <v>83</v>
      </c>
      <c r="AW337" s="15" t="s">
        <v>37</v>
      </c>
      <c r="AX337" s="15" t="s">
        <v>75</v>
      </c>
      <c r="AY337" s="256" t="s">
        <v>134</v>
      </c>
    </row>
    <row r="338" s="13" customFormat="1">
      <c r="A338" s="13"/>
      <c r="B338" s="224"/>
      <c r="C338" s="225"/>
      <c r="D338" s="226" t="s">
        <v>145</v>
      </c>
      <c r="E338" s="227" t="s">
        <v>19</v>
      </c>
      <c r="F338" s="228" t="s">
        <v>841</v>
      </c>
      <c r="G338" s="225"/>
      <c r="H338" s="229">
        <v>7.4000000000000004</v>
      </c>
      <c r="I338" s="230"/>
      <c r="J338" s="225"/>
      <c r="K338" s="225"/>
      <c r="L338" s="231"/>
      <c r="M338" s="232"/>
      <c r="N338" s="233"/>
      <c r="O338" s="233"/>
      <c r="P338" s="233"/>
      <c r="Q338" s="233"/>
      <c r="R338" s="233"/>
      <c r="S338" s="233"/>
      <c r="T338" s="234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35" t="s">
        <v>145</v>
      </c>
      <c r="AU338" s="235" t="s">
        <v>85</v>
      </c>
      <c r="AV338" s="13" t="s">
        <v>85</v>
      </c>
      <c r="AW338" s="13" t="s">
        <v>37</v>
      </c>
      <c r="AX338" s="13" t="s">
        <v>75</v>
      </c>
      <c r="AY338" s="235" t="s">
        <v>134</v>
      </c>
    </row>
    <row r="339" s="14" customFormat="1">
      <c r="A339" s="14"/>
      <c r="B339" s="236"/>
      <c r="C339" s="237"/>
      <c r="D339" s="226" t="s">
        <v>145</v>
      </c>
      <c r="E339" s="238" t="s">
        <v>19</v>
      </c>
      <c r="F339" s="239" t="s">
        <v>147</v>
      </c>
      <c r="G339" s="237"/>
      <c r="H339" s="240">
        <v>7.4000000000000004</v>
      </c>
      <c r="I339" s="241"/>
      <c r="J339" s="237"/>
      <c r="K339" s="237"/>
      <c r="L339" s="242"/>
      <c r="M339" s="243"/>
      <c r="N339" s="244"/>
      <c r="O339" s="244"/>
      <c r="P339" s="244"/>
      <c r="Q339" s="244"/>
      <c r="R339" s="244"/>
      <c r="S339" s="244"/>
      <c r="T339" s="245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46" t="s">
        <v>145</v>
      </c>
      <c r="AU339" s="246" t="s">
        <v>85</v>
      </c>
      <c r="AV339" s="14" t="s">
        <v>141</v>
      </c>
      <c r="AW339" s="14" t="s">
        <v>37</v>
      </c>
      <c r="AX339" s="14" t="s">
        <v>83</v>
      </c>
      <c r="AY339" s="246" t="s">
        <v>134</v>
      </c>
    </row>
    <row r="340" s="2" customFormat="1" ht="16.5" customHeight="1">
      <c r="A340" s="40"/>
      <c r="B340" s="41"/>
      <c r="C340" s="206" t="s">
        <v>506</v>
      </c>
      <c r="D340" s="206" t="s">
        <v>136</v>
      </c>
      <c r="E340" s="207" t="s">
        <v>604</v>
      </c>
      <c r="F340" s="208" t="s">
        <v>605</v>
      </c>
      <c r="G340" s="209" t="s">
        <v>170</v>
      </c>
      <c r="H340" s="210">
        <v>12.4</v>
      </c>
      <c r="I340" s="211"/>
      <c r="J340" s="212">
        <f>ROUND(I340*H340,2)</f>
        <v>0</v>
      </c>
      <c r="K340" s="208" t="s">
        <v>140</v>
      </c>
      <c r="L340" s="46"/>
      <c r="M340" s="213" t="s">
        <v>19</v>
      </c>
      <c r="N340" s="214" t="s">
        <v>46</v>
      </c>
      <c r="O340" s="86"/>
      <c r="P340" s="215">
        <f>O340*H340</f>
        <v>0</v>
      </c>
      <c r="Q340" s="215">
        <v>0.00117</v>
      </c>
      <c r="R340" s="215">
        <f>Q340*H340</f>
        <v>0.014508</v>
      </c>
      <c r="S340" s="215">
        <v>0</v>
      </c>
      <c r="T340" s="216">
        <f>S340*H340</f>
        <v>0</v>
      </c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R340" s="217" t="s">
        <v>141</v>
      </c>
      <c r="AT340" s="217" t="s">
        <v>136</v>
      </c>
      <c r="AU340" s="217" t="s">
        <v>85</v>
      </c>
      <c r="AY340" s="19" t="s">
        <v>134</v>
      </c>
      <c r="BE340" s="218">
        <f>IF(N340="základní",J340,0)</f>
        <v>0</v>
      </c>
      <c r="BF340" s="218">
        <f>IF(N340="snížená",J340,0)</f>
        <v>0</v>
      </c>
      <c r="BG340" s="218">
        <f>IF(N340="zákl. přenesená",J340,0)</f>
        <v>0</v>
      </c>
      <c r="BH340" s="218">
        <f>IF(N340="sníž. přenesená",J340,0)</f>
        <v>0</v>
      </c>
      <c r="BI340" s="218">
        <f>IF(N340="nulová",J340,0)</f>
        <v>0</v>
      </c>
      <c r="BJ340" s="19" t="s">
        <v>83</v>
      </c>
      <c r="BK340" s="218">
        <f>ROUND(I340*H340,2)</f>
        <v>0</v>
      </c>
      <c r="BL340" s="19" t="s">
        <v>141</v>
      </c>
      <c r="BM340" s="217" t="s">
        <v>910</v>
      </c>
    </row>
    <row r="341" s="2" customFormat="1">
      <c r="A341" s="40"/>
      <c r="B341" s="41"/>
      <c r="C341" s="42"/>
      <c r="D341" s="219" t="s">
        <v>143</v>
      </c>
      <c r="E341" s="42"/>
      <c r="F341" s="220" t="s">
        <v>607</v>
      </c>
      <c r="G341" s="42"/>
      <c r="H341" s="42"/>
      <c r="I341" s="221"/>
      <c r="J341" s="42"/>
      <c r="K341" s="42"/>
      <c r="L341" s="46"/>
      <c r="M341" s="222"/>
      <c r="N341" s="223"/>
      <c r="O341" s="86"/>
      <c r="P341" s="86"/>
      <c r="Q341" s="86"/>
      <c r="R341" s="86"/>
      <c r="S341" s="86"/>
      <c r="T341" s="87"/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T341" s="19" t="s">
        <v>143</v>
      </c>
      <c r="AU341" s="19" t="s">
        <v>85</v>
      </c>
    </row>
    <row r="342" s="13" customFormat="1">
      <c r="A342" s="13"/>
      <c r="B342" s="224"/>
      <c r="C342" s="225"/>
      <c r="D342" s="226" t="s">
        <v>145</v>
      </c>
      <c r="E342" s="227" t="s">
        <v>19</v>
      </c>
      <c r="F342" s="228" t="s">
        <v>911</v>
      </c>
      <c r="G342" s="225"/>
      <c r="H342" s="229">
        <v>12.4</v>
      </c>
      <c r="I342" s="230"/>
      <c r="J342" s="225"/>
      <c r="K342" s="225"/>
      <c r="L342" s="231"/>
      <c r="M342" s="232"/>
      <c r="N342" s="233"/>
      <c r="O342" s="233"/>
      <c r="P342" s="233"/>
      <c r="Q342" s="233"/>
      <c r="R342" s="233"/>
      <c r="S342" s="233"/>
      <c r="T342" s="234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35" t="s">
        <v>145</v>
      </c>
      <c r="AU342" s="235" t="s">
        <v>85</v>
      </c>
      <c r="AV342" s="13" t="s">
        <v>85</v>
      </c>
      <c r="AW342" s="13" t="s">
        <v>37</v>
      </c>
      <c r="AX342" s="13" t="s">
        <v>83</v>
      </c>
      <c r="AY342" s="235" t="s">
        <v>134</v>
      </c>
    </row>
    <row r="343" s="2" customFormat="1" ht="16.5" customHeight="1">
      <c r="A343" s="40"/>
      <c r="B343" s="41"/>
      <c r="C343" s="206" t="s">
        <v>513</v>
      </c>
      <c r="D343" s="206" t="s">
        <v>136</v>
      </c>
      <c r="E343" s="207" t="s">
        <v>610</v>
      </c>
      <c r="F343" s="208" t="s">
        <v>611</v>
      </c>
      <c r="G343" s="209" t="s">
        <v>170</v>
      </c>
      <c r="H343" s="210">
        <v>12.4</v>
      </c>
      <c r="I343" s="211"/>
      <c r="J343" s="212">
        <f>ROUND(I343*H343,2)</f>
        <v>0</v>
      </c>
      <c r="K343" s="208" t="s">
        <v>140</v>
      </c>
      <c r="L343" s="46"/>
      <c r="M343" s="213" t="s">
        <v>19</v>
      </c>
      <c r="N343" s="214" t="s">
        <v>46</v>
      </c>
      <c r="O343" s="86"/>
      <c r="P343" s="215">
        <f>O343*H343</f>
        <v>0</v>
      </c>
      <c r="Q343" s="215">
        <v>0.00058049999999999996</v>
      </c>
      <c r="R343" s="215">
        <f>Q343*H343</f>
        <v>0.0071982000000000001</v>
      </c>
      <c r="S343" s="215">
        <v>0</v>
      </c>
      <c r="T343" s="216">
        <f>S343*H343</f>
        <v>0</v>
      </c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R343" s="217" t="s">
        <v>141</v>
      </c>
      <c r="AT343" s="217" t="s">
        <v>136</v>
      </c>
      <c r="AU343" s="217" t="s">
        <v>85</v>
      </c>
      <c r="AY343" s="19" t="s">
        <v>134</v>
      </c>
      <c r="BE343" s="218">
        <f>IF(N343="základní",J343,0)</f>
        <v>0</v>
      </c>
      <c r="BF343" s="218">
        <f>IF(N343="snížená",J343,0)</f>
        <v>0</v>
      </c>
      <c r="BG343" s="218">
        <f>IF(N343="zákl. přenesená",J343,0)</f>
        <v>0</v>
      </c>
      <c r="BH343" s="218">
        <f>IF(N343="sníž. přenesená",J343,0)</f>
        <v>0</v>
      </c>
      <c r="BI343" s="218">
        <f>IF(N343="nulová",J343,0)</f>
        <v>0</v>
      </c>
      <c r="BJ343" s="19" t="s">
        <v>83</v>
      </c>
      <c r="BK343" s="218">
        <f>ROUND(I343*H343,2)</f>
        <v>0</v>
      </c>
      <c r="BL343" s="19" t="s">
        <v>141</v>
      </c>
      <c r="BM343" s="217" t="s">
        <v>912</v>
      </c>
    </row>
    <row r="344" s="2" customFormat="1">
      <c r="A344" s="40"/>
      <c r="B344" s="41"/>
      <c r="C344" s="42"/>
      <c r="D344" s="219" t="s">
        <v>143</v>
      </c>
      <c r="E344" s="42"/>
      <c r="F344" s="220" t="s">
        <v>613</v>
      </c>
      <c r="G344" s="42"/>
      <c r="H344" s="42"/>
      <c r="I344" s="221"/>
      <c r="J344" s="42"/>
      <c r="K344" s="42"/>
      <c r="L344" s="46"/>
      <c r="M344" s="222"/>
      <c r="N344" s="223"/>
      <c r="O344" s="86"/>
      <c r="P344" s="86"/>
      <c r="Q344" s="86"/>
      <c r="R344" s="86"/>
      <c r="S344" s="86"/>
      <c r="T344" s="87"/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T344" s="19" t="s">
        <v>143</v>
      </c>
      <c r="AU344" s="19" t="s">
        <v>85</v>
      </c>
    </row>
    <row r="345" s="2" customFormat="1" ht="16.5" customHeight="1">
      <c r="A345" s="40"/>
      <c r="B345" s="41"/>
      <c r="C345" s="257" t="s">
        <v>519</v>
      </c>
      <c r="D345" s="257" t="s">
        <v>242</v>
      </c>
      <c r="E345" s="258" t="s">
        <v>615</v>
      </c>
      <c r="F345" s="259" t="s">
        <v>616</v>
      </c>
      <c r="G345" s="260" t="s">
        <v>170</v>
      </c>
      <c r="H345" s="261">
        <v>12.4</v>
      </c>
      <c r="I345" s="262"/>
      <c r="J345" s="263">
        <f>ROUND(I345*H345,2)</f>
        <v>0</v>
      </c>
      <c r="K345" s="259" t="s">
        <v>19</v>
      </c>
      <c r="L345" s="264"/>
      <c r="M345" s="265" t="s">
        <v>19</v>
      </c>
      <c r="N345" s="266" t="s">
        <v>46</v>
      </c>
      <c r="O345" s="86"/>
      <c r="P345" s="215">
        <f>O345*H345</f>
        <v>0</v>
      </c>
      <c r="Q345" s="215">
        <v>0</v>
      </c>
      <c r="R345" s="215">
        <f>Q345*H345</f>
        <v>0</v>
      </c>
      <c r="S345" s="215">
        <v>0</v>
      </c>
      <c r="T345" s="216">
        <f>S345*H345</f>
        <v>0</v>
      </c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R345" s="217" t="s">
        <v>188</v>
      </c>
      <c r="AT345" s="217" t="s">
        <v>242</v>
      </c>
      <c r="AU345" s="217" t="s">
        <v>85</v>
      </c>
      <c r="AY345" s="19" t="s">
        <v>134</v>
      </c>
      <c r="BE345" s="218">
        <f>IF(N345="základní",J345,0)</f>
        <v>0</v>
      </c>
      <c r="BF345" s="218">
        <f>IF(N345="snížená",J345,0)</f>
        <v>0</v>
      </c>
      <c r="BG345" s="218">
        <f>IF(N345="zákl. přenesená",J345,0)</f>
        <v>0</v>
      </c>
      <c r="BH345" s="218">
        <f>IF(N345="sníž. přenesená",J345,0)</f>
        <v>0</v>
      </c>
      <c r="BI345" s="218">
        <f>IF(N345="nulová",J345,0)</f>
        <v>0</v>
      </c>
      <c r="BJ345" s="19" t="s">
        <v>83</v>
      </c>
      <c r="BK345" s="218">
        <f>ROUND(I345*H345,2)</f>
        <v>0</v>
      </c>
      <c r="BL345" s="19" t="s">
        <v>141</v>
      </c>
      <c r="BM345" s="217" t="s">
        <v>913</v>
      </c>
    </row>
    <row r="346" s="2" customFormat="1" ht="16.5" customHeight="1">
      <c r="A346" s="40"/>
      <c r="B346" s="41"/>
      <c r="C346" s="206" t="s">
        <v>528</v>
      </c>
      <c r="D346" s="206" t="s">
        <v>136</v>
      </c>
      <c r="E346" s="207" t="s">
        <v>639</v>
      </c>
      <c r="F346" s="208" t="s">
        <v>640</v>
      </c>
      <c r="G346" s="209" t="s">
        <v>641</v>
      </c>
      <c r="H346" s="210">
        <v>2</v>
      </c>
      <c r="I346" s="211"/>
      <c r="J346" s="212">
        <f>ROUND(I346*H346,2)</f>
        <v>0</v>
      </c>
      <c r="K346" s="208" t="s">
        <v>140</v>
      </c>
      <c r="L346" s="46"/>
      <c r="M346" s="213" t="s">
        <v>19</v>
      </c>
      <c r="N346" s="214" t="s">
        <v>46</v>
      </c>
      <c r="O346" s="86"/>
      <c r="P346" s="215">
        <f>O346*H346</f>
        <v>0</v>
      </c>
      <c r="Q346" s="215">
        <v>0.0064850000000000003</v>
      </c>
      <c r="R346" s="215">
        <f>Q346*H346</f>
        <v>0.012970000000000001</v>
      </c>
      <c r="S346" s="215">
        <v>0</v>
      </c>
      <c r="T346" s="216">
        <f>S346*H346</f>
        <v>0</v>
      </c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R346" s="217" t="s">
        <v>141</v>
      </c>
      <c r="AT346" s="217" t="s">
        <v>136</v>
      </c>
      <c r="AU346" s="217" t="s">
        <v>85</v>
      </c>
      <c r="AY346" s="19" t="s">
        <v>134</v>
      </c>
      <c r="BE346" s="218">
        <f>IF(N346="základní",J346,0)</f>
        <v>0</v>
      </c>
      <c r="BF346" s="218">
        <f>IF(N346="snížená",J346,0)</f>
        <v>0</v>
      </c>
      <c r="BG346" s="218">
        <f>IF(N346="zákl. přenesená",J346,0)</f>
        <v>0</v>
      </c>
      <c r="BH346" s="218">
        <f>IF(N346="sníž. přenesená",J346,0)</f>
        <v>0</v>
      </c>
      <c r="BI346" s="218">
        <f>IF(N346="nulová",J346,0)</f>
        <v>0</v>
      </c>
      <c r="BJ346" s="19" t="s">
        <v>83</v>
      </c>
      <c r="BK346" s="218">
        <f>ROUND(I346*H346,2)</f>
        <v>0</v>
      </c>
      <c r="BL346" s="19" t="s">
        <v>141</v>
      </c>
      <c r="BM346" s="217" t="s">
        <v>914</v>
      </c>
    </row>
    <row r="347" s="2" customFormat="1">
      <c r="A347" s="40"/>
      <c r="B347" s="41"/>
      <c r="C347" s="42"/>
      <c r="D347" s="219" t="s">
        <v>143</v>
      </c>
      <c r="E347" s="42"/>
      <c r="F347" s="220" t="s">
        <v>643</v>
      </c>
      <c r="G347" s="42"/>
      <c r="H347" s="42"/>
      <c r="I347" s="221"/>
      <c r="J347" s="42"/>
      <c r="K347" s="42"/>
      <c r="L347" s="46"/>
      <c r="M347" s="222"/>
      <c r="N347" s="223"/>
      <c r="O347" s="86"/>
      <c r="P347" s="86"/>
      <c r="Q347" s="86"/>
      <c r="R347" s="86"/>
      <c r="S347" s="86"/>
      <c r="T347" s="87"/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T347" s="19" t="s">
        <v>143</v>
      </c>
      <c r="AU347" s="19" t="s">
        <v>85</v>
      </c>
    </row>
    <row r="348" s="15" customFormat="1">
      <c r="A348" s="15"/>
      <c r="B348" s="247"/>
      <c r="C348" s="248"/>
      <c r="D348" s="226" t="s">
        <v>145</v>
      </c>
      <c r="E348" s="249" t="s">
        <v>19</v>
      </c>
      <c r="F348" s="250" t="s">
        <v>644</v>
      </c>
      <c r="G348" s="248"/>
      <c r="H348" s="249" t="s">
        <v>19</v>
      </c>
      <c r="I348" s="251"/>
      <c r="J348" s="248"/>
      <c r="K348" s="248"/>
      <c r="L348" s="252"/>
      <c r="M348" s="253"/>
      <c r="N348" s="254"/>
      <c r="O348" s="254"/>
      <c r="P348" s="254"/>
      <c r="Q348" s="254"/>
      <c r="R348" s="254"/>
      <c r="S348" s="254"/>
      <c r="T348" s="255"/>
      <c r="U348" s="15"/>
      <c r="V348" s="15"/>
      <c r="W348" s="15"/>
      <c r="X348" s="15"/>
      <c r="Y348" s="15"/>
      <c r="Z348" s="15"/>
      <c r="AA348" s="15"/>
      <c r="AB348" s="15"/>
      <c r="AC348" s="15"/>
      <c r="AD348" s="15"/>
      <c r="AE348" s="15"/>
      <c r="AT348" s="256" t="s">
        <v>145</v>
      </c>
      <c r="AU348" s="256" t="s">
        <v>85</v>
      </c>
      <c r="AV348" s="15" t="s">
        <v>83</v>
      </c>
      <c r="AW348" s="15" t="s">
        <v>37</v>
      </c>
      <c r="AX348" s="15" t="s">
        <v>75</v>
      </c>
      <c r="AY348" s="256" t="s">
        <v>134</v>
      </c>
    </row>
    <row r="349" s="13" customFormat="1">
      <c r="A349" s="13"/>
      <c r="B349" s="224"/>
      <c r="C349" s="225"/>
      <c r="D349" s="226" t="s">
        <v>145</v>
      </c>
      <c r="E349" s="227" t="s">
        <v>19</v>
      </c>
      <c r="F349" s="228" t="s">
        <v>85</v>
      </c>
      <c r="G349" s="225"/>
      <c r="H349" s="229">
        <v>2</v>
      </c>
      <c r="I349" s="230"/>
      <c r="J349" s="225"/>
      <c r="K349" s="225"/>
      <c r="L349" s="231"/>
      <c r="M349" s="232"/>
      <c r="N349" s="233"/>
      <c r="O349" s="233"/>
      <c r="P349" s="233"/>
      <c r="Q349" s="233"/>
      <c r="R349" s="233"/>
      <c r="S349" s="233"/>
      <c r="T349" s="234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35" t="s">
        <v>145</v>
      </c>
      <c r="AU349" s="235" t="s">
        <v>85</v>
      </c>
      <c r="AV349" s="13" t="s">
        <v>85</v>
      </c>
      <c r="AW349" s="13" t="s">
        <v>37</v>
      </c>
      <c r="AX349" s="13" t="s">
        <v>75</v>
      </c>
      <c r="AY349" s="235" t="s">
        <v>134</v>
      </c>
    </row>
    <row r="350" s="14" customFormat="1">
      <c r="A350" s="14"/>
      <c r="B350" s="236"/>
      <c r="C350" s="237"/>
      <c r="D350" s="226" t="s">
        <v>145</v>
      </c>
      <c r="E350" s="238" t="s">
        <v>19</v>
      </c>
      <c r="F350" s="239" t="s">
        <v>147</v>
      </c>
      <c r="G350" s="237"/>
      <c r="H350" s="240">
        <v>2</v>
      </c>
      <c r="I350" s="241"/>
      <c r="J350" s="237"/>
      <c r="K350" s="237"/>
      <c r="L350" s="242"/>
      <c r="M350" s="243"/>
      <c r="N350" s="244"/>
      <c r="O350" s="244"/>
      <c r="P350" s="244"/>
      <c r="Q350" s="244"/>
      <c r="R350" s="244"/>
      <c r="S350" s="244"/>
      <c r="T350" s="245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46" t="s">
        <v>145</v>
      </c>
      <c r="AU350" s="246" t="s">
        <v>85</v>
      </c>
      <c r="AV350" s="14" t="s">
        <v>141</v>
      </c>
      <c r="AW350" s="14" t="s">
        <v>37</v>
      </c>
      <c r="AX350" s="14" t="s">
        <v>83</v>
      </c>
      <c r="AY350" s="246" t="s">
        <v>134</v>
      </c>
    </row>
    <row r="351" s="2" customFormat="1" ht="16.5" customHeight="1">
      <c r="A351" s="40"/>
      <c r="B351" s="41"/>
      <c r="C351" s="206" t="s">
        <v>160</v>
      </c>
      <c r="D351" s="206" t="s">
        <v>136</v>
      </c>
      <c r="E351" s="207" t="s">
        <v>646</v>
      </c>
      <c r="F351" s="208" t="s">
        <v>647</v>
      </c>
      <c r="G351" s="209" t="s">
        <v>150</v>
      </c>
      <c r="H351" s="210">
        <v>4</v>
      </c>
      <c r="I351" s="211"/>
      <c r="J351" s="212">
        <f>ROUND(I351*H351,2)</f>
        <v>0</v>
      </c>
      <c r="K351" s="208" t="s">
        <v>140</v>
      </c>
      <c r="L351" s="46"/>
      <c r="M351" s="213" t="s">
        <v>19</v>
      </c>
      <c r="N351" s="214" t="s">
        <v>46</v>
      </c>
      <c r="O351" s="86"/>
      <c r="P351" s="215">
        <f>O351*H351</f>
        <v>0</v>
      </c>
      <c r="Q351" s="215">
        <v>0.12</v>
      </c>
      <c r="R351" s="215">
        <f>Q351*H351</f>
        <v>0.47999999999999998</v>
      </c>
      <c r="S351" s="215">
        <v>2.2000000000000002</v>
      </c>
      <c r="T351" s="216">
        <f>S351*H351</f>
        <v>8.8000000000000007</v>
      </c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R351" s="217" t="s">
        <v>141</v>
      </c>
      <c r="AT351" s="217" t="s">
        <v>136</v>
      </c>
      <c r="AU351" s="217" t="s">
        <v>85</v>
      </c>
      <c r="AY351" s="19" t="s">
        <v>134</v>
      </c>
      <c r="BE351" s="218">
        <f>IF(N351="základní",J351,0)</f>
        <v>0</v>
      </c>
      <c r="BF351" s="218">
        <f>IF(N351="snížená",J351,0)</f>
        <v>0</v>
      </c>
      <c r="BG351" s="218">
        <f>IF(N351="zákl. přenesená",J351,0)</f>
        <v>0</v>
      </c>
      <c r="BH351" s="218">
        <f>IF(N351="sníž. přenesená",J351,0)</f>
        <v>0</v>
      </c>
      <c r="BI351" s="218">
        <f>IF(N351="nulová",J351,0)</f>
        <v>0</v>
      </c>
      <c r="BJ351" s="19" t="s">
        <v>83</v>
      </c>
      <c r="BK351" s="218">
        <f>ROUND(I351*H351,2)</f>
        <v>0</v>
      </c>
      <c r="BL351" s="19" t="s">
        <v>141</v>
      </c>
      <c r="BM351" s="217" t="s">
        <v>915</v>
      </c>
    </row>
    <row r="352" s="2" customFormat="1">
      <c r="A352" s="40"/>
      <c r="B352" s="41"/>
      <c r="C352" s="42"/>
      <c r="D352" s="219" t="s">
        <v>143</v>
      </c>
      <c r="E352" s="42"/>
      <c r="F352" s="220" t="s">
        <v>649</v>
      </c>
      <c r="G352" s="42"/>
      <c r="H352" s="42"/>
      <c r="I352" s="221"/>
      <c r="J352" s="42"/>
      <c r="K352" s="42"/>
      <c r="L352" s="46"/>
      <c r="M352" s="222"/>
      <c r="N352" s="223"/>
      <c r="O352" s="86"/>
      <c r="P352" s="86"/>
      <c r="Q352" s="86"/>
      <c r="R352" s="86"/>
      <c r="S352" s="86"/>
      <c r="T352" s="87"/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T352" s="19" t="s">
        <v>143</v>
      </c>
      <c r="AU352" s="19" t="s">
        <v>85</v>
      </c>
    </row>
    <row r="353" s="15" customFormat="1">
      <c r="A353" s="15"/>
      <c r="B353" s="247"/>
      <c r="C353" s="248"/>
      <c r="D353" s="226" t="s">
        <v>145</v>
      </c>
      <c r="E353" s="249" t="s">
        <v>19</v>
      </c>
      <c r="F353" s="250" t="s">
        <v>650</v>
      </c>
      <c r="G353" s="248"/>
      <c r="H353" s="249" t="s">
        <v>19</v>
      </c>
      <c r="I353" s="251"/>
      <c r="J353" s="248"/>
      <c r="K353" s="248"/>
      <c r="L353" s="252"/>
      <c r="M353" s="253"/>
      <c r="N353" s="254"/>
      <c r="O353" s="254"/>
      <c r="P353" s="254"/>
      <c r="Q353" s="254"/>
      <c r="R353" s="254"/>
      <c r="S353" s="254"/>
      <c r="T353" s="255"/>
      <c r="U353" s="15"/>
      <c r="V353" s="15"/>
      <c r="W353" s="15"/>
      <c r="X353" s="15"/>
      <c r="Y353" s="15"/>
      <c r="Z353" s="15"/>
      <c r="AA353" s="15"/>
      <c r="AB353" s="15"/>
      <c r="AC353" s="15"/>
      <c r="AD353" s="15"/>
      <c r="AE353" s="15"/>
      <c r="AT353" s="256" t="s">
        <v>145</v>
      </c>
      <c r="AU353" s="256" t="s">
        <v>85</v>
      </c>
      <c r="AV353" s="15" t="s">
        <v>83</v>
      </c>
      <c r="AW353" s="15" t="s">
        <v>37</v>
      </c>
      <c r="AX353" s="15" t="s">
        <v>75</v>
      </c>
      <c r="AY353" s="256" t="s">
        <v>134</v>
      </c>
    </row>
    <row r="354" s="13" customFormat="1">
      <c r="A354" s="13"/>
      <c r="B354" s="224"/>
      <c r="C354" s="225"/>
      <c r="D354" s="226" t="s">
        <v>145</v>
      </c>
      <c r="E354" s="227" t="s">
        <v>19</v>
      </c>
      <c r="F354" s="228" t="s">
        <v>916</v>
      </c>
      <c r="G354" s="225"/>
      <c r="H354" s="229">
        <v>4</v>
      </c>
      <c r="I354" s="230"/>
      <c r="J354" s="225"/>
      <c r="K354" s="225"/>
      <c r="L354" s="231"/>
      <c r="M354" s="232"/>
      <c r="N354" s="233"/>
      <c r="O354" s="233"/>
      <c r="P354" s="233"/>
      <c r="Q354" s="233"/>
      <c r="R354" s="233"/>
      <c r="S354" s="233"/>
      <c r="T354" s="234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35" t="s">
        <v>145</v>
      </c>
      <c r="AU354" s="235" t="s">
        <v>85</v>
      </c>
      <c r="AV354" s="13" t="s">
        <v>85</v>
      </c>
      <c r="AW354" s="13" t="s">
        <v>37</v>
      </c>
      <c r="AX354" s="13" t="s">
        <v>75</v>
      </c>
      <c r="AY354" s="235" t="s">
        <v>134</v>
      </c>
    </row>
    <row r="355" s="14" customFormat="1">
      <c r="A355" s="14"/>
      <c r="B355" s="236"/>
      <c r="C355" s="237"/>
      <c r="D355" s="226" t="s">
        <v>145</v>
      </c>
      <c r="E355" s="238" t="s">
        <v>19</v>
      </c>
      <c r="F355" s="239" t="s">
        <v>147</v>
      </c>
      <c r="G355" s="237"/>
      <c r="H355" s="240">
        <v>4</v>
      </c>
      <c r="I355" s="241"/>
      <c r="J355" s="237"/>
      <c r="K355" s="237"/>
      <c r="L355" s="242"/>
      <c r="M355" s="243"/>
      <c r="N355" s="244"/>
      <c r="O355" s="244"/>
      <c r="P355" s="244"/>
      <c r="Q355" s="244"/>
      <c r="R355" s="244"/>
      <c r="S355" s="244"/>
      <c r="T355" s="245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46" t="s">
        <v>145</v>
      </c>
      <c r="AU355" s="246" t="s">
        <v>85</v>
      </c>
      <c r="AV355" s="14" t="s">
        <v>141</v>
      </c>
      <c r="AW355" s="14" t="s">
        <v>37</v>
      </c>
      <c r="AX355" s="14" t="s">
        <v>83</v>
      </c>
      <c r="AY355" s="246" t="s">
        <v>134</v>
      </c>
    </row>
    <row r="356" s="2" customFormat="1" ht="16.5" customHeight="1">
      <c r="A356" s="40"/>
      <c r="B356" s="41"/>
      <c r="C356" s="206" t="s">
        <v>539</v>
      </c>
      <c r="D356" s="206" t="s">
        <v>136</v>
      </c>
      <c r="E356" s="207" t="s">
        <v>662</v>
      </c>
      <c r="F356" s="208" t="s">
        <v>663</v>
      </c>
      <c r="G356" s="209" t="s">
        <v>150</v>
      </c>
      <c r="H356" s="210">
        <v>3.7050000000000001</v>
      </c>
      <c r="I356" s="211"/>
      <c r="J356" s="212">
        <f>ROUND(I356*H356,2)</f>
        <v>0</v>
      </c>
      <c r="K356" s="208" t="s">
        <v>140</v>
      </c>
      <c r="L356" s="46"/>
      <c r="M356" s="213" t="s">
        <v>19</v>
      </c>
      <c r="N356" s="214" t="s">
        <v>46</v>
      </c>
      <c r="O356" s="86"/>
      <c r="P356" s="215">
        <f>O356*H356</f>
        <v>0</v>
      </c>
      <c r="Q356" s="215">
        <v>0.121711072</v>
      </c>
      <c r="R356" s="215">
        <f>Q356*H356</f>
        <v>0.45093952176000002</v>
      </c>
      <c r="S356" s="215">
        <v>2.3999999999999999</v>
      </c>
      <c r="T356" s="216">
        <f>S356*H356</f>
        <v>8.8919999999999995</v>
      </c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R356" s="217" t="s">
        <v>141</v>
      </c>
      <c r="AT356" s="217" t="s">
        <v>136</v>
      </c>
      <c r="AU356" s="217" t="s">
        <v>85</v>
      </c>
      <c r="AY356" s="19" t="s">
        <v>134</v>
      </c>
      <c r="BE356" s="218">
        <f>IF(N356="základní",J356,0)</f>
        <v>0</v>
      </c>
      <c r="BF356" s="218">
        <f>IF(N356="snížená",J356,0)</f>
        <v>0</v>
      </c>
      <c r="BG356" s="218">
        <f>IF(N356="zákl. přenesená",J356,0)</f>
        <v>0</v>
      </c>
      <c r="BH356" s="218">
        <f>IF(N356="sníž. přenesená",J356,0)</f>
        <v>0</v>
      </c>
      <c r="BI356" s="218">
        <f>IF(N356="nulová",J356,0)</f>
        <v>0</v>
      </c>
      <c r="BJ356" s="19" t="s">
        <v>83</v>
      </c>
      <c r="BK356" s="218">
        <f>ROUND(I356*H356,2)</f>
        <v>0</v>
      </c>
      <c r="BL356" s="19" t="s">
        <v>141</v>
      </c>
      <c r="BM356" s="217" t="s">
        <v>917</v>
      </c>
    </row>
    <row r="357" s="2" customFormat="1">
      <c r="A357" s="40"/>
      <c r="B357" s="41"/>
      <c r="C357" s="42"/>
      <c r="D357" s="219" t="s">
        <v>143</v>
      </c>
      <c r="E357" s="42"/>
      <c r="F357" s="220" t="s">
        <v>665</v>
      </c>
      <c r="G357" s="42"/>
      <c r="H357" s="42"/>
      <c r="I357" s="221"/>
      <c r="J357" s="42"/>
      <c r="K357" s="42"/>
      <c r="L357" s="46"/>
      <c r="M357" s="222"/>
      <c r="N357" s="223"/>
      <c r="O357" s="86"/>
      <c r="P357" s="86"/>
      <c r="Q357" s="86"/>
      <c r="R357" s="86"/>
      <c r="S357" s="86"/>
      <c r="T357" s="87"/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T357" s="19" t="s">
        <v>143</v>
      </c>
      <c r="AU357" s="19" t="s">
        <v>85</v>
      </c>
    </row>
    <row r="358" s="15" customFormat="1">
      <c r="A358" s="15"/>
      <c r="B358" s="247"/>
      <c r="C358" s="248"/>
      <c r="D358" s="226" t="s">
        <v>145</v>
      </c>
      <c r="E358" s="249" t="s">
        <v>19</v>
      </c>
      <c r="F358" s="250" t="s">
        <v>469</v>
      </c>
      <c r="G358" s="248"/>
      <c r="H358" s="249" t="s">
        <v>19</v>
      </c>
      <c r="I358" s="251"/>
      <c r="J358" s="248"/>
      <c r="K358" s="248"/>
      <c r="L358" s="252"/>
      <c r="M358" s="253"/>
      <c r="N358" s="254"/>
      <c r="O358" s="254"/>
      <c r="P358" s="254"/>
      <c r="Q358" s="254"/>
      <c r="R358" s="254"/>
      <c r="S358" s="254"/>
      <c r="T358" s="255"/>
      <c r="U358" s="15"/>
      <c r="V358" s="15"/>
      <c r="W358" s="15"/>
      <c r="X358" s="15"/>
      <c r="Y358" s="15"/>
      <c r="Z358" s="15"/>
      <c r="AA358" s="15"/>
      <c r="AB358" s="15"/>
      <c r="AC358" s="15"/>
      <c r="AD358" s="15"/>
      <c r="AE358" s="15"/>
      <c r="AT358" s="256" t="s">
        <v>145</v>
      </c>
      <c r="AU358" s="256" t="s">
        <v>85</v>
      </c>
      <c r="AV358" s="15" t="s">
        <v>83</v>
      </c>
      <c r="AW358" s="15" t="s">
        <v>37</v>
      </c>
      <c r="AX358" s="15" t="s">
        <v>75</v>
      </c>
      <c r="AY358" s="256" t="s">
        <v>134</v>
      </c>
    </row>
    <row r="359" s="13" customFormat="1">
      <c r="A359" s="13"/>
      <c r="B359" s="224"/>
      <c r="C359" s="225"/>
      <c r="D359" s="226" t="s">
        <v>145</v>
      </c>
      <c r="E359" s="227" t="s">
        <v>19</v>
      </c>
      <c r="F359" s="228" t="s">
        <v>918</v>
      </c>
      <c r="G359" s="225"/>
      <c r="H359" s="229">
        <v>3.7050000000000001</v>
      </c>
      <c r="I359" s="230"/>
      <c r="J359" s="225"/>
      <c r="K359" s="225"/>
      <c r="L359" s="231"/>
      <c r="M359" s="232"/>
      <c r="N359" s="233"/>
      <c r="O359" s="233"/>
      <c r="P359" s="233"/>
      <c r="Q359" s="233"/>
      <c r="R359" s="233"/>
      <c r="S359" s="233"/>
      <c r="T359" s="234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35" t="s">
        <v>145</v>
      </c>
      <c r="AU359" s="235" t="s">
        <v>85</v>
      </c>
      <c r="AV359" s="13" t="s">
        <v>85</v>
      </c>
      <c r="AW359" s="13" t="s">
        <v>37</v>
      </c>
      <c r="AX359" s="13" t="s">
        <v>75</v>
      </c>
      <c r="AY359" s="235" t="s">
        <v>134</v>
      </c>
    </row>
    <row r="360" s="14" customFormat="1">
      <c r="A360" s="14"/>
      <c r="B360" s="236"/>
      <c r="C360" s="237"/>
      <c r="D360" s="226" t="s">
        <v>145</v>
      </c>
      <c r="E360" s="238" t="s">
        <v>19</v>
      </c>
      <c r="F360" s="239" t="s">
        <v>147</v>
      </c>
      <c r="G360" s="237"/>
      <c r="H360" s="240">
        <v>3.7050000000000001</v>
      </c>
      <c r="I360" s="241"/>
      <c r="J360" s="237"/>
      <c r="K360" s="237"/>
      <c r="L360" s="242"/>
      <c r="M360" s="243"/>
      <c r="N360" s="244"/>
      <c r="O360" s="244"/>
      <c r="P360" s="244"/>
      <c r="Q360" s="244"/>
      <c r="R360" s="244"/>
      <c r="S360" s="244"/>
      <c r="T360" s="245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46" t="s">
        <v>145</v>
      </c>
      <c r="AU360" s="246" t="s">
        <v>85</v>
      </c>
      <c r="AV360" s="14" t="s">
        <v>141</v>
      </c>
      <c r="AW360" s="14" t="s">
        <v>37</v>
      </c>
      <c r="AX360" s="14" t="s">
        <v>83</v>
      </c>
      <c r="AY360" s="246" t="s">
        <v>134</v>
      </c>
    </row>
    <row r="361" s="2" customFormat="1" ht="44.25" customHeight="1">
      <c r="A361" s="40"/>
      <c r="B361" s="41"/>
      <c r="C361" s="206" t="s">
        <v>544</v>
      </c>
      <c r="D361" s="206" t="s">
        <v>136</v>
      </c>
      <c r="E361" s="207" t="s">
        <v>919</v>
      </c>
      <c r="F361" s="208" t="s">
        <v>920</v>
      </c>
      <c r="G361" s="209" t="s">
        <v>306</v>
      </c>
      <c r="H361" s="210">
        <v>864.12</v>
      </c>
      <c r="I361" s="211"/>
      <c r="J361" s="212">
        <f>ROUND(I361*H361,2)</f>
        <v>0</v>
      </c>
      <c r="K361" s="208" t="s">
        <v>140</v>
      </c>
      <c r="L361" s="46"/>
      <c r="M361" s="213" t="s">
        <v>19</v>
      </c>
      <c r="N361" s="214" t="s">
        <v>46</v>
      </c>
      <c r="O361" s="86"/>
      <c r="P361" s="215">
        <f>O361*H361</f>
        <v>0</v>
      </c>
      <c r="Q361" s="215">
        <v>0</v>
      </c>
      <c r="R361" s="215">
        <f>Q361*H361</f>
        <v>0</v>
      </c>
      <c r="S361" s="215">
        <v>0.001</v>
      </c>
      <c r="T361" s="216">
        <f>S361*H361</f>
        <v>0.86412</v>
      </c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R361" s="217" t="s">
        <v>141</v>
      </c>
      <c r="AT361" s="217" t="s">
        <v>136</v>
      </c>
      <c r="AU361" s="217" t="s">
        <v>85</v>
      </c>
      <c r="AY361" s="19" t="s">
        <v>134</v>
      </c>
      <c r="BE361" s="218">
        <f>IF(N361="základní",J361,0)</f>
        <v>0</v>
      </c>
      <c r="BF361" s="218">
        <f>IF(N361="snížená",J361,0)</f>
        <v>0</v>
      </c>
      <c r="BG361" s="218">
        <f>IF(N361="zákl. přenesená",J361,0)</f>
        <v>0</v>
      </c>
      <c r="BH361" s="218">
        <f>IF(N361="sníž. přenesená",J361,0)</f>
        <v>0</v>
      </c>
      <c r="BI361" s="218">
        <f>IF(N361="nulová",J361,0)</f>
        <v>0</v>
      </c>
      <c r="BJ361" s="19" t="s">
        <v>83</v>
      </c>
      <c r="BK361" s="218">
        <f>ROUND(I361*H361,2)</f>
        <v>0</v>
      </c>
      <c r="BL361" s="19" t="s">
        <v>141</v>
      </c>
      <c r="BM361" s="217" t="s">
        <v>921</v>
      </c>
    </row>
    <row r="362" s="2" customFormat="1">
      <c r="A362" s="40"/>
      <c r="B362" s="41"/>
      <c r="C362" s="42"/>
      <c r="D362" s="219" t="s">
        <v>143</v>
      </c>
      <c r="E362" s="42"/>
      <c r="F362" s="220" t="s">
        <v>922</v>
      </c>
      <c r="G362" s="42"/>
      <c r="H362" s="42"/>
      <c r="I362" s="221"/>
      <c r="J362" s="42"/>
      <c r="K362" s="42"/>
      <c r="L362" s="46"/>
      <c r="M362" s="222"/>
      <c r="N362" s="223"/>
      <c r="O362" s="86"/>
      <c r="P362" s="86"/>
      <c r="Q362" s="86"/>
      <c r="R362" s="86"/>
      <c r="S362" s="86"/>
      <c r="T362" s="87"/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T362" s="19" t="s">
        <v>143</v>
      </c>
      <c r="AU362" s="19" t="s">
        <v>85</v>
      </c>
    </row>
    <row r="363" s="15" customFormat="1">
      <c r="A363" s="15"/>
      <c r="B363" s="247"/>
      <c r="C363" s="248"/>
      <c r="D363" s="226" t="s">
        <v>145</v>
      </c>
      <c r="E363" s="249" t="s">
        <v>19</v>
      </c>
      <c r="F363" s="250" t="s">
        <v>923</v>
      </c>
      <c r="G363" s="248"/>
      <c r="H363" s="249" t="s">
        <v>19</v>
      </c>
      <c r="I363" s="251"/>
      <c r="J363" s="248"/>
      <c r="K363" s="248"/>
      <c r="L363" s="252"/>
      <c r="M363" s="253"/>
      <c r="N363" s="254"/>
      <c r="O363" s="254"/>
      <c r="P363" s="254"/>
      <c r="Q363" s="254"/>
      <c r="R363" s="254"/>
      <c r="S363" s="254"/>
      <c r="T363" s="255"/>
      <c r="U363" s="15"/>
      <c r="V363" s="15"/>
      <c r="W363" s="15"/>
      <c r="X363" s="15"/>
      <c r="Y363" s="15"/>
      <c r="Z363" s="15"/>
      <c r="AA363" s="15"/>
      <c r="AB363" s="15"/>
      <c r="AC363" s="15"/>
      <c r="AD363" s="15"/>
      <c r="AE363" s="15"/>
      <c r="AT363" s="256" t="s">
        <v>145</v>
      </c>
      <c r="AU363" s="256" t="s">
        <v>85</v>
      </c>
      <c r="AV363" s="15" t="s">
        <v>83</v>
      </c>
      <c r="AW363" s="15" t="s">
        <v>37</v>
      </c>
      <c r="AX363" s="15" t="s">
        <v>75</v>
      </c>
      <c r="AY363" s="256" t="s">
        <v>134</v>
      </c>
    </row>
    <row r="364" s="13" customFormat="1">
      <c r="A364" s="13"/>
      <c r="B364" s="224"/>
      <c r="C364" s="225"/>
      <c r="D364" s="226" t="s">
        <v>145</v>
      </c>
      <c r="E364" s="227" t="s">
        <v>19</v>
      </c>
      <c r="F364" s="228" t="s">
        <v>924</v>
      </c>
      <c r="G364" s="225"/>
      <c r="H364" s="229">
        <v>864.12</v>
      </c>
      <c r="I364" s="230"/>
      <c r="J364" s="225"/>
      <c r="K364" s="225"/>
      <c r="L364" s="231"/>
      <c r="M364" s="232"/>
      <c r="N364" s="233"/>
      <c r="O364" s="233"/>
      <c r="P364" s="233"/>
      <c r="Q364" s="233"/>
      <c r="R364" s="233"/>
      <c r="S364" s="233"/>
      <c r="T364" s="234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35" t="s">
        <v>145</v>
      </c>
      <c r="AU364" s="235" t="s">
        <v>85</v>
      </c>
      <c r="AV364" s="13" t="s">
        <v>85</v>
      </c>
      <c r="AW364" s="13" t="s">
        <v>37</v>
      </c>
      <c r="AX364" s="13" t="s">
        <v>83</v>
      </c>
      <c r="AY364" s="235" t="s">
        <v>134</v>
      </c>
    </row>
    <row r="365" s="2" customFormat="1" ht="16.5" customHeight="1">
      <c r="A365" s="40"/>
      <c r="B365" s="41"/>
      <c r="C365" s="206" t="s">
        <v>457</v>
      </c>
      <c r="D365" s="206" t="s">
        <v>136</v>
      </c>
      <c r="E365" s="207" t="s">
        <v>673</v>
      </c>
      <c r="F365" s="208" t="s">
        <v>674</v>
      </c>
      <c r="G365" s="209" t="s">
        <v>139</v>
      </c>
      <c r="H365" s="210">
        <v>7.4000000000000004</v>
      </c>
      <c r="I365" s="211"/>
      <c r="J365" s="212">
        <f>ROUND(I365*H365,2)</f>
        <v>0</v>
      </c>
      <c r="K365" s="208" t="s">
        <v>140</v>
      </c>
      <c r="L365" s="46"/>
      <c r="M365" s="213" t="s">
        <v>19</v>
      </c>
      <c r="N365" s="214" t="s">
        <v>46</v>
      </c>
      <c r="O365" s="86"/>
      <c r="P365" s="215">
        <f>O365*H365</f>
        <v>0</v>
      </c>
      <c r="Q365" s="215">
        <v>0</v>
      </c>
      <c r="R365" s="215">
        <f>Q365*H365</f>
        <v>0</v>
      </c>
      <c r="S365" s="215">
        <v>0</v>
      </c>
      <c r="T365" s="216">
        <f>S365*H365</f>
        <v>0</v>
      </c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R365" s="217" t="s">
        <v>141</v>
      </c>
      <c r="AT365" s="217" t="s">
        <v>136</v>
      </c>
      <c r="AU365" s="217" t="s">
        <v>85</v>
      </c>
      <c r="AY365" s="19" t="s">
        <v>134</v>
      </c>
      <c r="BE365" s="218">
        <f>IF(N365="základní",J365,0)</f>
        <v>0</v>
      </c>
      <c r="BF365" s="218">
        <f>IF(N365="snížená",J365,0)</f>
        <v>0</v>
      </c>
      <c r="BG365" s="218">
        <f>IF(N365="zákl. přenesená",J365,0)</f>
        <v>0</v>
      </c>
      <c r="BH365" s="218">
        <f>IF(N365="sníž. přenesená",J365,0)</f>
        <v>0</v>
      </c>
      <c r="BI365" s="218">
        <f>IF(N365="nulová",J365,0)</f>
        <v>0</v>
      </c>
      <c r="BJ365" s="19" t="s">
        <v>83</v>
      </c>
      <c r="BK365" s="218">
        <f>ROUND(I365*H365,2)</f>
        <v>0</v>
      </c>
      <c r="BL365" s="19" t="s">
        <v>141</v>
      </c>
      <c r="BM365" s="217" t="s">
        <v>925</v>
      </c>
    </row>
    <row r="366" s="2" customFormat="1">
      <c r="A366" s="40"/>
      <c r="B366" s="41"/>
      <c r="C366" s="42"/>
      <c r="D366" s="219" t="s">
        <v>143</v>
      </c>
      <c r="E366" s="42"/>
      <c r="F366" s="220" t="s">
        <v>676</v>
      </c>
      <c r="G366" s="42"/>
      <c r="H366" s="42"/>
      <c r="I366" s="221"/>
      <c r="J366" s="42"/>
      <c r="K366" s="42"/>
      <c r="L366" s="46"/>
      <c r="M366" s="222"/>
      <c r="N366" s="223"/>
      <c r="O366" s="86"/>
      <c r="P366" s="86"/>
      <c r="Q366" s="86"/>
      <c r="R366" s="86"/>
      <c r="S366" s="86"/>
      <c r="T366" s="87"/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T366" s="19" t="s">
        <v>143</v>
      </c>
      <c r="AU366" s="19" t="s">
        <v>85</v>
      </c>
    </row>
    <row r="367" s="15" customFormat="1">
      <c r="A367" s="15"/>
      <c r="B367" s="247"/>
      <c r="C367" s="248"/>
      <c r="D367" s="226" t="s">
        <v>145</v>
      </c>
      <c r="E367" s="249" t="s">
        <v>19</v>
      </c>
      <c r="F367" s="250" t="s">
        <v>601</v>
      </c>
      <c r="G367" s="248"/>
      <c r="H367" s="249" t="s">
        <v>19</v>
      </c>
      <c r="I367" s="251"/>
      <c r="J367" s="248"/>
      <c r="K367" s="248"/>
      <c r="L367" s="252"/>
      <c r="M367" s="253"/>
      <c r="N367" s="254"/>
      <c r="O367" s="254"/>
      <c r="P367" s="254"/>
      <c r="Q367" s="254"/>
      <c r="R367" s="254"/>
      <c r="S367" s="254"/>
      <c r="T367" s="255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T367" s="256" t="s">
        <v>145</v>
      </c>
      <c r="AU367" s="256" t="s">
        <v>85</v>
      </c>
      <c r="AV367" s="15" t="s">
        <v>83</v>
      </c>
      <c r="AW367" s="15" t="s">
        <v>37</v>
      </c>
      <c r="AX367" s="15" t="s">
        <v>75</v>
      </c>
      <c r="AY367" s="256" t="s">
        <v>134</v>
      </c>
    </row>
    <row r="368" s="13" customFormat="1">
      <c r="A368" s="13"/>
      <c r="B368" s="224"/>
      <c r="C368" s="225"/>
      <c r="D368" s="226" t="s">
        <v>145</v>
      </c>
      <c r="E368" s="227" t="s">
        <v>19</v>
      </c>
      <c r="F368" s="228" t="s">
        <v>841</v>
      </c>
      <c r="G368" s="225"/>
      <c r="H368" s="229">
        <v>7.4000000000000004</v>
      </c>
      <c r="I368" s="230"/>
      <c r="J368" s="225"/>
      <c r="K368" s="225"/>
      <c r="L368" s="231"/>
      <c r="M368" s="232"/>
      <c r="N368" s="233"/>
      <c r="O368" s="233"/>
      <c r="P368" s="233"/>
      <c r="Q368" s="233"/>
      <c r="R368" s="233"/>
      <c r="S368" s="233"/>
      <c r="T368" s="234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35" t="s">
        <v>145</v>
      </c>
      <c r="AU368" s="235" t="s">
        <v>85</v>
      </c>
      <c r="AV368" s="13" t="s">
        <v>85</v>
      </c>
      <c r="AW368" s="13" t="s">
        <v>37</v>
      </c>
      <c r="AX368" s="13" t="s">
        <v>75</v>
      </c>
      <c r="AY368" s="235" t="s">
        <v>134</v>
      </c>
    </row>
    <row r="369" s="14" customFormat="1">
      <c r="A369" s="14"/>
      <c r="B369" s="236"/>
      <c r="C369" s="237"/>
      <c r="D369" s="226" t="s">
        <v>145</v>
      </c>
      <c r="E369" s="238" t="s">
        <v>19</v>
      </c>
      <c r="F369" s="239" t="s">
        <v>147</v>
      </c>
      <c r="G369" s="237"/>
      <c r="H369" s="240">
        <v>7.4000000000000004</v>
      </c>
      <c r="I369" s="241"/>
      <c r="J369" s="237"/>
      <c r="K369" s="237"/>
      <c r="L369" s="242"/>
      <c r="M369" s="243"/>
      <c r="N369" s="244"/>
      <c r="O369" s="244"/>
      <c r="P369" s="244"/>
      <c r="Q369" s="244"/>
      <c r="R369" s="244"/>
      <c r="S369" s="244"/>
      <c r="T369" s="245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46" t="s">
        <v>145</v>
      </c>
      <c r="AU369" s="246" t="s">
        <v>85</v>
      </c>
      <c r="AV369" s="14" t="s">
        <v>141</v>
      </c>
      <c r="AW369" s="14" t="s">
        <v>37</v>
      </c>
      <c r="AX369" s="14" t="s">
        <v>83</v>
      </c>
      <c r="AY369" s="246" t="s">
        <v>134</v>
      </c>
    </row>
    <row r="370" s="12" customFormat="1" ht="22.8" customHeight="1">
      <c r="A370" s="12"/>
      <c r="B370" s="190"/>
      <c r="C370" s="191"/>
      <c r="D370" s="192" t="s">
        <v>74</v>
      </c>
      <c r="E370" s="204" t="s">
        <v>678</v>
      </c>
      <c r="F370" s="204" t="s">
        <v>679</v>
      </c>
      <c r="G370" s="191"/>
      <c r="H370" s="191"/>
      <c r="I370" s="194"/>
      <c r="J370" s="205">
        <f>BK370</f>
        <v>0</v>
      </c>
      <c r="K370" s="191"/>
      <c r="L370" s="196"/>
      <c r="M370" s="197"/>
      <c r="N370" s="198"/>
      <c r="O370" s="198"/>
      <c r="P370" s="199">
        <f>SUM(P371:P395)</f>
        <v>0</v>
      </c>
      <c r="Q370" s="198"/>
      <c r="R370" s="199">
        <f>SUM(R371:R395)</f>
        <v>0</v>
      </c>
      <c r="S370" s="198"/>
      <c r="T370" s="200">
        <f>SUM(T371:T395)</f>
        <v>0</v>
      </c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R370" s="201" t="s">
        <v>83</v>
      </c>
      <c r="AT370" s="202" t="s">
        <v>74</v>
      </c>
      <c r="AU370" s="202" t="s">
        <v>83</v>
      </c>
      <c r="AY370" s="201" t="s">
        <v>134</v>
      </c>
      <c r="BK370" s="203">
        <f>SUM(BK371:BK395)</f>
        <v>0</v>
      </c>
    </row>
    <row r="371" s="2" customFormat="1" ht="24.15" customHeight="1">
      <c r="A371" s="40"/>
      <c r="B371" s="41"/>
      <c r="C371" s="206" t="s">
        <v>588</v>
      </c>
      <c r="D371" s="206" t="s">
        <v>136</v>
      </c>
      <c r="E371" s="207" t="s">
        <v>687</v>
      </c>
      <c r="F371" s="208" t="s">
        <v>688</v>
      </c>
      <c r="G371" s="209" t="s">
        <v>245</v>
      </c>
      <c r="H371" s="210">
        <v>8.8919999999999995</v>
      </c>
      <c r="I371" s="211"/>
      <c r="J371" s="212">
        <f>ROUND(I371*H371,2)</f>
        <v>0</v>
      </c>
      <c r="K371" s="208" t="s">
        <v>140</v>
      </c>
      <c r="L371" s="46"/>
      <c r="M371" s="213" t="s">
        <v>19</v>
      </c>
      <c r="N371" s="214" t="s">
        <v>46</v>
      </c>
      <c r="O371" s="86"/>
      <c r="P371" s="215">
        <f>O371*H371</f>
        <v>0</v>
      </c>
      <c r="Q371" s="215">
        <v>0</v>
      </c>
      <c r="R371" s="215">
        <f>Q371*H371</f>
        <v>0</v>
      </c>
      <c r="S371" s="215">
        <v>0</v>
      </c>
      <c r="T371" s="216">
        <f>S371*H371</f>
        <v>0</v>
      </c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R371" s="217" t="s">
        <v>141</v>
      </c>
      <c r="AT371" s="217" t="s">
        <v>136</v>
      </c>
      <c r="AU371" s="217" t="s">
        <v>85</v>
      </c>
      <c r="AY371" s="19" t="s">
        <v>134</v>
      </c>
      <c r="BE371" s="218">
        <f>IF(N371="základní",J371,0)</f>
        <v>0</v>
      </c>
      <c r="BF371" s="218">
        <f>IF(N371="snížená",J371,0)</f>
        <v>0</v>
      </c>
      <c r="BG371" s="218">
        <f>IF(N371="zákl. přenesená",J371,0)</f>
        <v>0</v>
      </c>
      <c r="BH371" s="218">
        <f>IF(N371="sníž. přenesená",J371,0)</f>
        <v>0</v>
      </c>
      <c r="BI371" s="218">
        <f>IF(N371="nulová",J371,0)</f>
        <v>0</v>
      </c>
      <c r="BJ371" s="19" t="s">
        <v>83</v>
      </c>
      <c r="BK371" s="218">
        <f>ROUND(I371*H371,2)</f>
        <v>0</v>
      </c>
      <c r="BL371" s="19" t="s">
        <v>141</v>
      </c>
      <c r="BM371" s="217" t="s">
        <v>926</v>
      </c>
    </row>
    <row r="372" s="2" customFormat="1">
      <c r="A372" s="40"/>
      <c r="B372" s="41"/>
      <c r="C372" s="42"/>
      <c r="D372" s="219" t="s">
        <v>143</v>
      </c>
      <c r="E372" s="42"/>
      <c r="F372" s="220" t="s">
        <v>690</v>
      </c>
      <c r="G372" s="42"/>
      <c r="H372" s="42"/>
      <c r="I372" s="221"/>
      <c r="J372" s="42"/>
      <c r="K372" s="42"/>
      <c r="L372" s="46"/>
      <c r="M372" s="222"/>
      <c r="N372" s="223"/>
      <c r="O372" s="86"/>
      <c r="P372" s="86"/>
      <c r="Q372" s="86"/>
      <c r="R372" s="86"/>
      <c r="S372" s="86"/>
      <c r="T372" s="87"/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T372" s="19" t="s">
        <v>143</v>
      </c>
      <c r="AU372" s="19" t="s">
        <v>85</v>
      </c>
    </row>
    <row r="373" s="13" customFormat="1">
      <c r="A373" s="13"/>
      <c r="B373" s="224"/>
      <c r="C373" s="225"/>
      <c r="D373" s="226" t="s">
        <v>145</v>
      </c>
      <c r="E373" s="227" t="s">
        <v>19</v>
      </c>
      <c r="F373" s="228" t="s">
        <v>927</v>
      </c>
      <c r="G373" s="225"/>
      <c r="H373" s="229">
        <v>8.8919999999999995</v>
      </c>
      <c r="I373" s="230"/>
      <c r="J373" s="225"/>
      <c r="K373" s="225"/>
      <c r="L373" s="231"/>
      <c r="M373" s="232"/>
      <c r="N373" s="233"/>
      <c r="O373" s="233"/>
      <c r="P373" s="233"/>
      <c r="Q373" s="233"/>
      <c r="R373" s="233"/>
      <c r="S373" s="233"/>
      <c r="T373" s="234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35" t="s">
        <v>145</v>
      </c>
      <c r="AU373" s="235" t="s">
        <v>85</v>
      </c>
      <c r="AV373" s="13" t="s">
        <v>85</v>
      </c>
      <c r="AW373" s="13" t="s">
        <v>37</v>
      </c>
      <c r="AX373" s="13" t="s">
        <v>83</v>
      </c>
      <c r="AY373" s="235" t="s">
        <v>134</v>
      </c>
    </row>
    <row r="374" s="2" customFormat="1" ht="24.15" customHeight="1">
      <c r="A374" s="40"/>
      <c r="B374" s="41"/>
      <c r="C374" s="206" t="s">
        <v>582</v>
      </c>
      <c r="D374" s="206" t="s">
        <v>136</v>
      </c>
      <c r="E374" s="207" t="s">
        <v>693</v>
      </c>
      <c r="F374" s="208" t="s">
        <v>273</v>
      </c>
      <c r="G374" s="209" t="s">
        <v>245</v>
      </c>
      <c r="H374" s="210">
        <v>16.058</v>
      </c>
      <c r="I374" s="211"/>
      <c r="J374" s="212">
        <f>ROUND(I374*H374,2)</f>
        <v>0</v>
      </c>
      <c r="K374" s="208" t="s">
        <v>140</v>
      </c>
      <c r="L374" s="46"/>
      <c r="M374" s="213" t="s">
        <v>19</v>
      </c>
      <c r="N374" s="214" t="s">
        <v>46</v>
      </c>
      <c r="O374" s="86"/>
      <c r="P374" s="215">
        <f>O374*H374</f>
        <v>0</v>
      </c>
      <c r="Q374" s="215">
        <v>0</v>
      </c>
      <c r="R374" s="215">
        <f>Q374*H374</f>
        <v>0</v>
      </c>
      <c r="S374" s="215">
        <v>0</v>
      </c>
      <c r="T374" s="216">
        <f>S374*H374</f>
        <v>0</v>
      </c>
      <c r="U374" s="40"/>
      <c r="V374" s="40"/>
      <c r="W374" s="40"/>
      <c r="X374" s="40"/>
      <c r="Y374" s="40"/>
      <c r="Z374" s="40"/>
      <c r="AA374" s="40"/>
      <c r="AB374" s="40"/>
      <c r="AC374" s="40"/>
      <c r="AD374" s="40"/>
      <c r="AE374" s="40"/>
      <c r="AR374" s="217" t="s">
        <v>141</v>
      </c>
      <c r="AT374" s="217" t="s">
        <v>136</v>
      </c>
      <c r="AU374" s="217" t="s">
        <v>85</v>
      </c>
      <c r="AY374" s="19" t="s">
        <v>134</v>
      </c>
      <c r="BE374" s="218">
        <f>IF(N374="základní",J374,0)</f>
        <v>0</v>
      </c>
      <c r="BF374" s="218">
        <f>IF(N374="snížená",J374,0)</f>
        <v>0</v>
      </c>
      <c r="BG374" s="218">
        <f>IF(N374="zákl. přenesená",J374,0)</f>
        <v>0</v>
      </c>
      <c r="BH374" s="218">
        <f>IF(N374="sníž. přenesená",J374,0)</f>
        <v>0</v>
      </c>
      <c r="BI374" s="218">
        <f>IF(N374="nulová",J374,0)</f>
        <v>0</v>
      </c>
      <c r="BJ374" s="19" t="s">
        <v>83</v>
      </c>
      <c r="BK374" s="218">
        <f>ROUND(I374*H374,2)</f>
        <v>0</v>
      </c>
      <c r="BL374" s="19" t="s">
        <v>141</v>
      </c>
      <c r="BM374" s="217" t="s">
        <v>928</v>
      </c>
    </row>
    <row r="375" s="2" customFormat="1">
      <c r="A375" s="40"/>
      <c r="B375" s="41"/>
      <c r="C375" s="42"/>
      <c r="D375" s="219" t="s">
        <v>143</v>
      </c>
      <c r="E375" s="42"/>
      <c r="F375" s="220" t="s">
        <v>695</v>
      </c>
      <c r="G375" s="42"/>
      <c r="H375" s="42"/>
      <c r="I375" s="221"/>
      <c r="J375" s="42"/>
      <c r="K375" s="42"/>
      <c r="L375" s="46"/>
      <c r="M375" s="222"/>
      <c r="N375" s="223"/>
      <c r="O375" s="86"/>
      <c r="P375" s="86"/>
      <c r="Q375" s="86"/>
      <c r="R375" s="86"/>
      <c r="S375" s="86"/>
      <c r="T375" s="87"/>
      <c r="U375" s="40"/>
      <c r="V375" s="40"/>
      <c r="W375" s="40"/>
      <c r="X375" s="40"/>
      <c r="Y375" s="40"/>
      <c r="Z375" s="40"/>
      <c r="AA375" s="40"/>
      <c r="AB375" s="40"/>
      <c r="AC375" s="40"/>
      <c r="AD375" s="40"/>
      <c r="AE375" s="40"/>
      <c r="AT375" s="19" t="s">
        <v>143</v>
      </c>
      <c r="AU375" s="19" t="s">
        <v>85</v>
      </c>
    </row>
    <row r="376" s="13" customFormat="1">
      <c r="A376" s="13"/>
      <c r="B376" s="224"/>
      <c r="C376" s="225"/>
      <c r="D376" s="226" t="s">
        <v>145</v>
      </c>
      <c r="E376" s="227" t="s">
        <v>19</v>
      </c>
      <c r="F376" s="228" t="s">
        <v>929</v>
      </c>
      <c r="G376" s="225"/>
      <c r="H376" s="229">
        <v>16.058</v>
      </c>
      <c r="I376" s="230"/>
      <c r="J376" s="225"/>
      <c r="K376" s="225"/>
      <c r="L376" s="231"/>
      <c r="M376" s="232"/>
      <c r="N376" s="233"/>
      <c r="O376" s="233"/>
      <c r="P376" s="233"/>
      <c r="Q376" s="233"/>
      <c r="R376" s="233"/>
      <c r="S376" s="233"/>
      <c r="T376" s="234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35" t="s">
        <v>145</v>
      </c>
      <c r="AU376" s="235" t="s">
        <v>85</v>
      </c>
      <c r="AV376" s="13" t="s">
        <v>85</v>
      </c>
      <c r="AW376" s="13" t="s">
        <v>37</v>
      </c>
      <c r="AX376" s="13" t="s">
        <v>75</v>
      </c>
      <c r="AY376" s="235" t="s">
        <v>134</v>
      </c>
    </row>
    <row r="377" s="14" customFormat="1">
      <c r="A377" s="14"/>
      <c r="B377" s="236"/>
      <c r="C377" s="237"/>
      <c r="D377" s="226" t="s">
        <v>145</v>
      </c>
      <c r="E377" s="238" t="s">
        <v>19</v>
      </c>
      <c r="F377" s="239" t="s">
        <v>147</v>
      </c>
      <c r="G377" s="237"/>
      <c r="H377" s="240">
        <v>16.058</v>
      </c>
      <c r="I377" s="241"/>
      <c r="J377" s="237"/>
      <c r="K377" s="237"/>
      <c r="L377" s="242"/>
      <c r="M377" s="243"/>
      <c r="N377" s="244"/>
      <c r="O377" s="244"/>
      <c r="P377" s="244"/>
      <c r="Q377" s="244"/>
      <c r="R377" s="244"/>
      <c r="S377" s="244"/>
      <c r="T377" s="245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46" t="s">
        <v>145</v>
      </c>
      <c r="AU377" s="246" t="s">
        <v>85</v>
      </c>
      <c r="AV377" s="14" t="s">
        <v>141</v>
      </c>
      <c r="AW377" s="14" t="s">
        <v>37</v>
      </c>
      <c r="AX377" s="14" t="s">
        <v>83</v>
      </c>
      <c r="AY377" s="246" t="s">
        <v>134</v>
      </c>
    </row>
    <row r="378" s="2" customFormat="1" ht="21.75" customHeight="1">
      <c r="A378" s="40"/>
      <c r="B378" s="41"/>
      <c r="C378" s="206" t="s">
        <v>551</v>
      </c>
      <c r="D378" s="206" t="s">
        <v>136</v>
      </c>
      <c r="E378" s="207" t="s">
        <v>698</v>
      </c>
      <c r="F378" s="208" t="s">
        <v>699</v>
      </c>
      <c r="G378" s="209" t="s">
        <v>245</v>
      </c>
      <c r="H378" s="210">
        <v>24.949999999999999</v>
      </c>
      <c r="I378" s="211"/>
      <c r="J378" s="212">
        <f>ROUND(I378*H378,2)</f>
        <v>0</v>
      </c>
      <c r="K378" s="208" t="s">
        <v>140</v>
      </c>
      <c r="L378" s="46"/>
      <c r="M378" s="213" t="s">
        <v>19</v>
      </c>
      <c r="N378" s="214" t="s">
        <v>46</v>
      </c>
      <c r="O378" s="86"/>
      <c r="P378" s="215">
        <f>O378*H378</f>
        <v>0</v>
      </c>
      <c r="Q378" s="215">
        <v>0</v>
      </c>
      <c r="R378" s="215">
        <f>Q378*H378</f>
        <v>0</v>
      </c>
      <c r="S378" s="215">
        <v>0</v>
      </c>
      <c r="T378" s="216">
        <f>S378*H378</f>
        <v>0</v>
      </c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R378" s="217" t="s">
        <v>141</v>
      </c>
      <c r="AT378" s="217" t="s">
        <v>136</v>
      </c>
      <c r="AU378" s="217" t="s">
        <v>85</v>
      </c>
      <c r="AY378" s="19" t="s">
        <v>134</v>
      </c>
      <c r="BE378" s="218">
        <f>IF(N378="základní",J378,0)</f>
        <v>0</v>
      </c>
      <c r="BF378" s="218">
        <f>IF(N378="snížená",J378,0)</f>
        <v>0</v>
      </c>
      <c r="BG378" s="218">
        <f>IF(N378="zákl. přenesená",J378,0)</f>
        <v>0</v>
      </c>
      <c r="BH378" s="218">
        <f>IF(N378="sníž. přenesená",J378,0)</f>
        <v>0</v>
      </c>
      <c r="BI378" s="218">
        <f>IF(N378="nulová",J378,0)</f>
        <v>0</v>
      </c>
      <c r="BJ378" s="19" t="s">
        <v>83</v>
      </c>
      <c r="BK378" s="218">
        <f>ROUND(I378*H378,2)</f>
        <v>0</v>
      </c>
      <c r="BL378" s="19" t="s">
        <v>141</v>
      </c>
      <c r="BM378" s="217" t="s">
        <v>930</v>
      </c>
    </row>
    <row r="379" s="2" customFormat="1">
      <c r="A379" s="40"/>
      <c r="B379" s="41"/>
      <c r="C379" s="42"/>
      <c r="D379" s="219" t="s">
        <v>143</v>
      </c>
      <c r="E379" s="42"/>
      <c r="F379" s="220" t="s">
        <v>701</v>
      </c>
      <c r="G379" s="42"/>
      <c r="H379" s="42"/>
      <c r="I379" s="221"/>
      <c r="J379" s="42"/>
      <c r="K379" s="42"/>
      <c r="L379" s="46"/>
      <c r="M379" s="222"/>
      <c r="N379" s="223"/>
      <c r="O379" s="86"/>
      <c r="P379" s="86"/>
      <c r="Q379" s="86"/>
      <c r="R379" s="86"/>
      <c r="S379" s="86"/>
      <c r="T379" s="87"/>
      <c r="U379" s="40"/>
      <c r="V379" s="40"/>
      <c r="W379" s="40"/>
      <c r="X379" s="40"/>
      <c r="Y379" s="40"/>
      <c r="Z379" s="40"/>
      <c r="AA379" s="40"/>
      <c r="AB379" s="40"/>
      <c r="AC379" s="40"/>
      <c r="AD379" s="40"/>
      <c r="AE379" s="40"/>
      <c r="AT379" s="19" t="s">
        <v>143</v>
      </c>
      <c r="AU379" s="19" t="s">
        <v>85</v>
      </c>
    </row>
    <row r="380" s="2" customFormat="1" ht="24.15" customHeight="1">
      <c r="A380" s="40"/>
      <c r="B380" s="41"/>
      <c r="C380" s="206" t="s">
        <v>559</v>
      </c>
      <c r="D380" s="206" t="s">
        <v>136</v>
      </c>
      <c r="E380" s="207" t="s">
        <v>703</v>
      </c>
      <c r="F380" s="208" t="s">
        <v>704</v>
      </c>
      <c r="G380" s="209" t="s">
        <v>245</v>
      </c>
      <c r="H380" s="210">
        <v>159.84999999999999</v>
      </c>
      <c r="I380" s="211"/>
      <c r="J380" s="212">
        <f>ROUND(I380*H380,2)</f>
        <v>0</v>
      </c>
      <c r="K380" s="208" t="s">
        <v>140</v>
      </c>
      <c r="L380" s="46"/>
      <c r="M380" s="213" t="s">
        <v>19</v>
      </c>
      <c r="N380" s="214" t="s">
        <v>46</v>
      </c>
      <c r="O380" s="86"/>
      <c r="P380" s="215">
        <f>O380*H380</f>
        <v>0</v>
      </c>
      <c r="Q380" s="215">
        <v>0</v>
      </c>
      <c r="R380" s="215">
        <f>Q380*H380</f>
        <v>0</v>
      </c>
      <c r="S380" s="215">
        <v>0</v>
      </c>
      <c r="T380" s="216">
        <f>S380*H380</f>
        <v>0</v>
      </c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R380" s="217" t="s">
        <v>141</v>
      </c>
      <c r="AT380" s="217" t="s">
        <v>136</v>
      </c>
      <c r="AU380" s="217" t="s">
        <v>85</v>
      </c>
      <c r="AY380" s="19" t="s">
        <v>134</v>
      </c>
      <c r="BE380" s="218">
        <f>IF(N380="základní",J380,0)</f>
        <v>0</v>
      </c>
      <c r="BF380" s="218">
        <f>IF(N380="snížená",J380,0)</f>
        <v>0</v>
      </c>
      <c r="BG380" s="218">
        <f>IF(N380="zákl. přenesená",J380,0)</f>
        <v>0</v>
      </c>
      <c r="BH380" s="218">
        <f>IF(N380="sníž. přenesená",J380,0)</f>
        <v>0</v>
      </c>
      <c r="BI380" s="218">
        <f>IF(N380="nulová",J380,0)</f>
        <v>0</v>
      </c>
      <c r="BJ380" s="19" t="s">
        <v>83</v>
      </c>
      <c r="BK380" s="218">
        <f>ROUND(I380*H380,2)</f>
        <v>0</v>
      </c>
      <c r="BL380" s="19" t="s">
        <v>141</v>
      </c>
      <c r="BM380" s="217" t="s">
        <v>931</v>
      </c>
    </row>
    <row r="381" s="2" customFormat="1">
      <c r="A381" s="40"/>
      <c r="B381" s="41"/>
      <c r="C381" s="42"/>
      <c r="D381" s="219" t="s">
        <v>143</v>
      </c>
      <c r="E381" s="42"/>
      <c r="F381" s="220" t="s">
        <v>706</v>
      </c>
      <c r="G381" s="42"/>
      <c r="H381" s="42"/>
      <c r="I381" s="221"/>
      <c r="J381" s="42"/>
      <c r="K381" s="42"/>
      <c r="L381" s="46"/>
      <c r="M381" s="222"/>
      <c r="N381" s="223"/>
      <c r="O381" s="86"/>
      <c r="P381" s="86"/>
      <c r="Q381" s="86"/>
      <c r="R381" s="86"/>
      <c r="S381" s="86"/>
      <c r="T381" s="87"/>
      <c r="U381" s="40"/>
      <c r="V381" s="40"/>
      <c r="W381" s="40"/>
      <c r="X381" s="40"/>
      <c r="Y381" s="40"/>
      <c r="Z381" s="40"/>
      <c r="AA381" s="40"/>
      <c r="AB381" s="40"/>
      <c r="AC381" s="40"/>
      <c r="AD381" s="40"/>
      <c r="AE381" s="40"/>
      <c r="AT381" s="19" t="s">
        <v>143</v>
      </c>
      <c r="AU381" s="19" t="s">
        <v>85</v>
      </c>
    </row>
    <row r="382" s="13" customFormat="1">
      <c r="A382" s="13"/>
      <c r="B382" s="224"/>
      <c r="C382" s="225"/>
      <c r="D382" s="226" t="s">
        <v>145</v>
      </c>
      <c r="E382" s="227" t="s">
        <v>19</v>
      </c>
      <c r="F382" s="228" t="s">
        <v>932</v>
      </c>
      <c r="G382" s="225"/>
      <c r="H382" s="229">
        <v>159.84999999999999</v>
      </c>
      <c r="I382" s="230"/>
      <c r="J382" s="225"/>
      <c r="K382" s="225"/>
      <c r="L382" s="231"/>
      <c r="M382" s="232"/>
      <c r="N382" s="233"/>
      <c r="O382" s="233"/>
      <c r="P382" s="233"/>
      <c r="Q382" s="233"/>
      <c r="R382" s="233"/>
      <c r="S382" s="233"/>
      <c r="T382" s="234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35" t="s">
        <v>145</v>
      </c>
      <c r="AU382" s="235" t="s">
        <v>85</v>
      </c>
      <c r="AV382" s="13" t="s">
        <v>85</v>
      </c>
      <c r="AW382" s="13" t="s">
        <v>37</v>
      </c>
      <c r="AX382" s="13" t="s">
        <v>75</v>
      </c>
      <c r="AY382" s="235" t="s">
        <v>134</v>
      </c>
    </row>
    <row r="383" s="14" customFormat="1">
      <c r="A383" s="14"/>
      <c r="B383" s="236"/>
      <c r="C383" s="237"/>
      <c r="D383" s="226" t="s">
        <v>145</v>
      </c>
      <c r="E383" s="238" t="s">
        <v>19</v>
      </c>
      <c r="F383" s="239" t="s">
        <v>147</v>
      </c>
      <c r="G383" s="237"/>
      <c r="H383" s="240">
        <v>159.84999999999999</v>
      </c>
      <c r="I383" s="241"/>
      <c r="J383" s="237"/>
      <c r="K383" s="237"/>
      <c r="L383" s="242"/>
      <c r="M383" s="243"/>
      <c r="N383" s="244"/>
      <c r="O383" s="244"/>
      <c r="P383" s="244"/>
      <c r="Q383" s="244"/>
      <c r="R383" s="244"/>
      <c r="S383" s="244"/>
      <c r="T383" s="245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46" t="s">
        <v>145</v>
      </c>
      <c r="AU383" s="246" t="s">
        <v>85</v>
      </c>
      <c r="AV383" s="14" t="s">
        <v>141</v>
      </c>
      <c r="AW383" s="14" t="s">
        <v>37</v>
      </c>
      <c r="AX383" s="14" t="s">
        <v>83</v>
      </c>
      <c r="AY383" s="246" t="s">
        <v>134</v>
      </c>
    </row>
    <row r="384" s="2" customFormat="1" ht="24.15" customHeight="1">
      <c r="A384" s="40"/>
      <c r="B384" s="41"/>
      <c r="C384" s="206" t="s">
        <v>565</v>
      </c>
      <c r="D384" s="206" t="s">
        <v>136</v>
      </c>
      <c r="E384" s="207" t="s">
        <v>933</v>
      </c>
      <c r="F384" s="208" t="s">
        <v>934</v>
      </c>
      <c r="G384" s="209" t="s">
        <v>245</v>
      </c>
      <c r="H384" s="210">
        <v>0.86399999999999999</v>
      </c>
      <c r="I384" s="211"/>
      <c r="J384" s="212">
        <f>ROUND(I384*H384,2)</f>
        <v>0</v>
      </c>
      <c r="K384" s="208" t="s">
        <v>140</v>
      </c>
      <c r="L384" s="46"/>
      <c r="M384" s="213" t="s">
        <v>19</v>
      </c>
      <c r="N384" s="214" t="s">
        <v>46</v>
      </c>
      <c r="O384" s="86"/>
      <c r="P384" s="215">
        <f>O384*H384</f>
        <v>0</v>
      </c>
      <c r="Q384" s="215">
        <v>0</v>
      </c>
      <c r="R384" s="215">
        <f>Q384*H384</f>
        <v>0</v>
      </c>
      <c r="S384" s="215">
        <v>0</v>
      </c>
      <c r="T384" s="216">
        <f>S384*H384</f>
        <v>0</v>
      </c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R384" s="217" t="s">
        <v>141</v>
      </c>
      <c r="AT384" s="217" t="s">
        <v>136</v>
      </c>
      <c r="AU384" s="217" t="s">
        <v>85</v>
      </c>
      <c r="AY384" s="19" t="s">
        <v>134</v>
      </c>
      <c r="BE384" s="218">
        <f>IF(N384="základní",J384,0)</f>
        <v>0</v>
      </c>
      <c r="BF384" s="218">
        <f>IF(N384="snížená",J384,0)</f>
        <v>0</v>
      </c>
      <c r="BG384" s="218">
        <f>IF(N384="zákl. přenesená",J384,0)</f>
        <v>0</v>
      </c>
      <c r="BH384" s="218">
        <f>IF(N384="sníž. přenesená",J384,0)</f>
        <v>0</v>
      </c>
      <c r="BI384" s="218">
        <f>IF(N384="nulová",J384,0)</f>
        <v>0</v>
      </c>
      <c r="BJ384" s="19" t="s">
        <v>83</v>
      </c>
      <c r="BK384" s="218">
        <f>ROUND(I384*H384,2)</f>
        <v>0</v>
      </c>
      <c r="BL384" s="19" t="s">
        <v>141</v>
      </c>
      <c r="BM384" s="217" t="s">
        <v>935</v>
      </c>
    </row>
    <row r="385" s="2" customFormat="1">
      <c r="A385" s="40"/>
      <c r="B385" s="41"/>
      <c r="C385" s="42"/>
      <c r="D385" s="219" t="s">
        <v>143</v>
      </c>
      <c r="E385" s="42"/>
      <c r="F385" s="220" t="s">
        <v>936</v>
      </c>
      <c r="G385" s="42"/>
      <c r="H385" s="42"/>
      <c r="I385" s="221"/>
      <c r="J385" s="42"/>
      <c r="K385" s="42"/>
      <c r="L385" s="46"/>
      <c r="M385" s="222"/>
      <c r="N385" s="223"/>
      <c r="O385" s="86"/>
      <c r="P385" s="86"/>
      <c r="Q385" s="86"/>
      <c r="R385" s="86"/>
      <c r="S385" s="86"/>
      <c r="T385" s="87"/>
      <c r="U385" s="40"/>
      <c r="V385" s="40"/>
      <c r="W385" s="40"/>
      <c r="X385" s="40"/>
      <c r="Y385" s="40"/>
      <c r="Z385" s="40"/>
      <c r="AA385" s="40"/>
      <c r="AB385" s="40"/>
      <c r="AC385" s="40"/>
      <c r="AD385" s="40"/>
      <c r="AE385" s="40"/>
      <c r="AT385" s="19" t="s">
        <v>143</v>
      </c>
      <c r="AU385" s="19" t="s">
        <v>85</v>
      </c>
    </row>
    <row r="386" s="15" customFormat="1">
      <c r="A386" s="15"/>
      <c r="B386" s="247"/>
      <c r="C386" s="248"/>
      <c r="D386" s="226" t="s">
        <v>145</v>
      </c>
      <c r="E386" s="249" t="s">
        <v>19</v>
      </c>
      <c r="F386" s="250" t="s">
        <v>923</v>
      </c>
      <c r="G386" s="248"/>
      <c r="H386" s="249" t="s">
        <v>19</v>
      </c>
      <c r="I386" s="251"/>
      <c r="J386" s="248"/>
      <c r="K386" s="248"/>
      <c r="L386" s="252"/>
      <c r="M386" s="253"/>
      <c r="N386" s="254"/>
      <c r="O386" s="254"/>
      <c r="P386" s="254"/>
      <c r="Q386" s="254"/>
      <c r="R386" s="254"/>
      <c r="S386" s="254"/>
      <c r="T386" s="255"/>
      <c r="U386" s="15"/>
      <c r="V386" s="15"/>
      <c r="W386" s="15"/>
      <c r="X386" s="15"/>
      <c r="Y386" s="15"/>
      <c r="Z386" s="15"/>
      <c r="AA386" s="15"/>
      <c r="AB386" s="15"/>
      <c r="AC386" s="15"/>
      <c r="AD386" s="15"/>
      <c r="AE386" s="15"/>
      <c r="AT386" s="256" t="s">
        <v>145</v>
      </c>
      <c r="AU386" s="256" t="s">
        <v>85</v>
      </c>
      <c r="AV386" s="15" t="s">
        <v>83</v>
      </c>
      <c r="AW386" s="15" t="s">
        <v>37</v>
      </c>
      <c r="AX386" s="15" t="s">
        <v>75</v>
      </c>
      <c r="AY386" s="256" t="s">
        <v>134</v>
      </c>
    </row>
    <row r="387" s="13" customFormat="1">
      <c r="A387" s="13"/>
      <c r="B387" s="224"/>
      <c r="C387" s="225"/>
      <c r="D387" s="226" t="s">
        <v>145</v>
      </c>
      <c r="E387" s="227" t="s">
        <v>19</v>
      </c>
      <c r="F387" s="228" t="s">
        <v>937</v>
      </c>
      <c r="G387" s="225"/>
      <c r="H387" s="229">
        <v>0.86399999999999999</v>
      </c>
      <c r="I387" s="230"/>
      <c r="J387" s="225"/>
      <c r="K387" s="225"/>
      <c r="L387" s="231"/>
      <c r="M387" s="232"/>
      <c r="N387" s="233"/>
      <c r="O387" s="233"/>
      <c r="P387" s="233"/>
      <c r="Q387" s="233"/>
      <c r="R387" s="233"/>
      <c r="S387" s="233"/>
      <c r="T387" s="234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35" t="s">
        <v>145</v>
      </c>
      <c r="AU387" s="235" t="s">
        <v>85</v>
      </c>
      <c r="AV387" s="13" t="s">
        <v>85</v>
      </c>
      <c r="AW387" s="13" t="s">
        <v>37</v>
      </c>
      <c r="AX387" s="13" t="s">
        <v>83</v>
      </c>
      <c r="AY387" s="235" t="s">
        <v>134</v>
      </c>
    </row>
    <row r="388" s="2" customFormat="1" ht="37.8" customHeight="1">
      <c r="A388" s="40"/>
      <c r="B388" s="41"/>
      <c r="C388" s="206" t="s">
        <v>572</v>
      </c>
      <c r="D388" s="206" t="s">
        <v>136</v>
      </c>
      <c r="E388" s="207" t="s">
        <v>938</v>
      </c>
      <c r="F388" s="208" t="s">
        <v>939</v>
      </c>
      <c r="G388" s="209" t="s">
        <v>245</v>
      </c>
      <c r="H388" s="210">
        <v>21.600000000000001</v>
      </c>
      <c r="I388" s="211"/>
      <c r="J388" s="212">
        <f>ROUND(I388*H388,2)</f>
        <v>0</v>
      </c>
      <c r="K388" s="208" t="s">
        <v>140</v>
      </c>
      <c r="L388" s="46"/>
      <c r="M388" s="213" t="s">
        <v>19</v>
      </c>
      <c r="N388" s="214" t="s">
        <v>46</v>
      </c>
      <c r="O388" s="86"/>
      <c r="P388" s="215">
        <f>O388*H388</f>
        <v>0</v>
      </c>
      <c r="Q388" s="215">
        <v>0</v>
      </c>
      <c r="R388" s="215">
        <f>Q388*H388</f>
        <v>0</v>
      </c>
      <c r="S388" s="215">
        <v>0</v>
      </c>
      <c r="T388" s="216">
        <f>S388*H388</f>
        <v>0</v>
      </c>
      <c r="U388" s="40"/>
      <c r="V388" s="40"/>
      <c r="W388" s="40"/>
      <c r="X388" s="40"/>
      <c r="Y388" s="40"/>
      <c r="Z388" s="40"/>
      <c r="AA388" s="40"/>
      <c r="AB388" s="40"/>
      <c r="AC388" s="40"/>
      <c r="AD388" s="40"/>
      <c r="AE388" s="40"/>
      <c r="AR388" s="217" t="s">
        <v>141</v>
      </c>
      <c r="AT388" s="217" t="s">
        <v>136</v>
      </c>
      <c r="AU388" s="217" t="s">
        <v>85</v>
      </c>
      <c r="AY388" s="19" t="s">
        <v>134</v>
      </c>
      <c r="BE388" s="218">
        <f>IF(N388="základní",J388,0)</f>
        <v>0</v>
      </c>
      <c r="BF388" s="218">
        <f>IF(N388="snížená",J388,0)</f>
        <v>0</v>
      </c>
      <c r="BG388" s="218">
        <f>IF(N388="zákl. přenesená",J388,0)</f>
        <v>0</v>
      </c>
      <c r="BH388" s="218">
        <f>IF(N388="sníž. přenesená",J388,0)</f>
        <v>0</v>
      </c>
      <c r="BI388" s="218">
        <f>IF(N388="nulová",J388,0)</f>
        <v>0</v>
      </c>
      <c r="BJ388" s="19" t="s">
        <v>83</v>
      </c>
      <c r="BK388" s="218">
        <f>ROUND(I388*H388,2)</f>
        <v>0</v>
      </c>
      <c r="BL388" s="19" t="s">
        <v>141</v>
      </c>
      <c r="BM388" s="217" t="s">
        <v>940</v>
      </c>
    </row>
    <row r="389" s="2" customFormat="1">
      <c r="A389" s="40"/>
      <c r="B389" s="41"/>
      <c r="C389" s="42"/>
      <c r="D389" s="219" t="s">
        <v>143</v>
      </c>
      <c r="E389" s="42"/>
      <c r="F389" s="220" t="s">
        <v>941</v>
      </c>
      <c r="G389" s="42"/>
      <c r="H389" s="42"/>
      <c r="I389" s="221"/>
      <c r="J389" s="42"/>
      <c r="K389" s="42"/>
      <c r="L389" s="46"/>
      <c r="M389" s="222"/>
      <c r="N389" s="223"/>
      <c r="O389" s="86"/>
      <c r="P389" s="86"/>
      <c r="Q389" s="86"/>
      <c r="R389" s="86"/>
      <c r="S389" s="86"/>
      <c r="T389" s="87"/>
      <c r="U389" s="40"/>
      <c r="V389" s="40"/>
      <c r="W389" s="40"/>
      <c r="X389" s="40"/>
      <c r="Y389" s="40"/>
      <c r="Z389" s="40"/>
      <c r="AA389" s="40"/>
      <c r="AB389" s="40"/>
      <c r="AC389" s="40"/>
      <c r="AD389" s="40"/>
      <c r="AE389" s="40"/>
      <c r="AT389" s="19" t="s">
        <v>143</v>
      </c>
      <c r="AU389" s="19" t="s">
        <v>85</v>
      </c>
    </row>
    <row r="390" s="13" customFormat="1">
      <c r="A390" s="13"/>
      <c r="B390" s="224"/>
      <c r="C390" s="225"/>
      <c r="D390" s="226" t="s">
        <v>145</v>
      </c>
      <c r="E390" s="227" t="s">
        <v>19</v>
      </c>
      <c r="F390" s="228" t="s">
        <v>942</v>
      </c>
      <c r="G390" s="225"/>
      <c r="H390" s="229">
        <v>21.600000000000001</v>
      </c>
      <c r="I390" s="230"/>
      <c r="J390" s="225"/>
      <c r="K390" s="225"/>
      <c r="L390" s="231"/>
      <c r="M390" s="232"/>
      <c r="N390" s="233"/>
      <c r="O390" s="233"/>
      <c r="P390" s="233"/>
      <c r="Q390" s="233"/>
      <c r="R390" s="233"/>
      <c r="S390" s="233"/>
      <c r="T390" s="234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35" t="s">
        <v>145</v>
      </c>
      <c r="AU390" s="235" t="s">
        <v>85</v>
      </c>
      <c r="AV390" s="13" t="s">
        <v>85</v>
      </c>
      <c r="AW390" s="13" t="s">
        <v>37</v>
      </c>
      <c r="AX390" s="13" t="s">
        <v>83</v>
      </c>
      <c r="AY390" s="235" t="s">
        <v>134</v>
      </c>
    </row>
    <row r="391" s="2" customFormat="1" ht="16.5" customHeight="1">
      <c r="A391" s="40"/>
      <c r="B391" s="41"/>
      <c r="C391" s="206" t="s">
        <v>577</v>
      </c>
      <c r="D391" s="206" t="s">
        <v>136</v>
      </c>
      <c r="E391" s="207" t="s">
        <v>709</v>
      </c>
      <c r="F391" s="208" t="s">
        <v>710</v>
      </c>
      <c r="G391" s="209" t="s">
        <v>245</v>
      </c>
      <c r="H391" s="210">
        <v>24.949999999999999</v>
      </c>
      <c r="I391" s="211"/>
      <c r="J391" s="212">
        <f>ROUND(I391*H391,2)</f>
        <v>0</v>
      </c>
      <c r="K391" s="208" t="s">
        <v>140</v>
      </c>
      <c r="L391" s="46"/>
      <c r="M391" s="213" t="s">
        <v>19</v>
      </c>
      <c r="N391" s="214" t="s">
        <v>46</v>
      </c>
      <c r="O391" s="86"/>
      <c r="P391" s="215">
        <f>O391*H391</f>
        <v>0</v>
      </c>
      <c r="Q391" s="215">
        <v>0</v>
      </c>
      <c r="R391" s="215">
        <f>Q391*H391</f>
        <v>0</v>
      </c>
      <c r="S391" s="215">
        <v>0</v>
      </c>
      <c r="T391" s="216">
        <f>S391*H391</f>
        <v>0</v>
      </c>
      <c r="U391" s="40"/>
      <c r="V391" s="40"/>
      <c r="W391" s="40"/>
      <c r="X391" s="40"/>
      <c r="Y391" s="40"/>
      <c r="Z391" s="40"/>
      <c r="AA391" s="40"/>
      <c r="AB391" s="40"/>
      <c r="AC391" s="40"/>
      <c r="AD391" s="40"/>
      <c r="AE391" s="40"/>
      <c r="AR391" s="217" t="s">
        <v>141</v>
      </c>
      <c r="AT391" s="217" t="s">
        <v>136</v>
      </c>
      <c r="AU391" s="217" t="s">
        <v>85</v>
      </c>
      <c r="AY391" s="19" t="s">
        <v>134</v>
      </c>
      <c r="BE391" s="218">
        <f>IF(N391="základní",J391,0)</f>
        <v>0</v>
      </c>
      <c r="BF391" s="218">
        <f>IF(N391="snížená",J391,0)</f>
        <v>0</v>
      </c>
      <c r="BG391" s="218">
        <f>IF(N391="zákl. přenesená",J391,0)</f>
        <v>0</v>
      </c>
      <c r="BH391" s="218">
        <f>IF(N391="sníž. přenesená",J391,0)</f>
        <v>0</v>
      </c>
      <c r="BI391" s="218">
        <f>IF(N391="nulová",J391,0)</f>
        <v>0</v>
      </c>
      <c r="BJ391" s="19" t="s">
        <v>83</v>
      </c>
      <c r="BK391" s="218">
        <f>ROUND(I391*H391,2)</f>
        <v>0</v>
      </c>
      <c r="BL391" s="19" t="s">
        <v>141</v>
      </c>
      <c r="BM391" s="217" t="s">
        <v>943</v>
      </c>
    </row>
    <row r="392" s="2" customFormat="1">
      <c r="A392" s="40"/>
      <c r="B392" s="41"/>
      <c r="C392" s="42"/>
      <c r="D392" s="219" t="s">
        <v>143</v>
      </c>
      <c r="E392" s="42"/>
      <c r="F392" s="220" t="s">
        <v>712</v>
      </c>
      <c r="G392" s="42"/>
      <c r="H392" s="42"/>
      <c r="I392" s="221"/>
      <c r="J392" s="42"/>
      <c r="K392" s="42"/>
      <c r="L392" s="46"/>
      <c r="M392" s="222"/>
      <c r="N392" s="223"/>
      <c r="O392" s="86"/>
      <c r="P392" s="86"/>
      <c r="Q392" s="86"/>
      <c r="R392" s="86"/>
      <c r="S392" s="86"/>
      <c r="T392" s="87"/>
      <c r="U392" s="40"/>
      <c r="V392" s="40"/>
      <c r="W392" s="40"/>
      <c r="X392" s="40"/>
      <c r="Y392" s="40"/>
      <c r="Z392" s="40"/>
      <c r="AA392" s="40"/>
      <c r="AB392" s="40"/>
      <c r="AC392" s="40"/>
      <c r="AD392" s="40"/>
      <c r="AE392" s="40"/>
      <c r="AT392" s="19" t="s">
        <v>143</v>
      </c>
      <c r="AU392" s="19" t="s">
        <v>85</v>
      </c>
    </row>
    <row r="393" s="2" customFormat="1" ht="16.5" customHeight="1">
      <c r="A393" s="40"/>
      <c r="B393" s="41"/>
      <c r="C393" s="206" t="s">
        <v>596</v>
      </c>
      <c r="D393" s="206" t="s">
        <v>136</v>
      </c>
      <c r="E393" s="207" t="s">
        <v>944</v>
      </c>
      <c r="F393" s="208" t="s">
        <v>945</v>
      </c>
      <c r="G393" s="209" t="s">
        <v>306</v>
      </c>
      <c r="H393" s="210">
        <v>864.12</v>
      </c>
      <c r="I393" s="211"/>
      <c r="J393" s="212">
        <f>ROUND(I393*H393,2)</f>
        <v>0</v>
      </c>
      <c r="K393" s="208" t="s">
        <v>19</v>
      </c>
      <c r="L393" s="46"/>
      <c r="M393" s="213" t="s">
        <v>19</v>
      </c>
      <c r="N393" s="214" t="s">
        <v>46</v>
      </c>
      <c r="O393" s="86"/>
      <c r="P393" s="215">
        <f>O393*H393</f>
        <v>0</v>
      </c>
      <c r="Q393" s="215">
        <v>0</v>
      </c>
      <c r="R393" s="215">
        <f>Q393*H393</f>
        <v>0</v>
      </c>
      <c r="S393" s="215">
        <v>0</v>
      </c>
      <c r="T393" s="216">
        <f>S393*H393</f>
        <v>0</v>
      </c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R393" s="217" t="s">
        <v>141</v>
      </c>
      <c r="AT393" s="217" t="s">
        <v>136</v>
      </c>
      <c r="AU393" s="217" t="s">
        <v>85</v>
      </c>
      <c r="AY393" s="19" t="s">
        <v>134</v>
      </c>
      <c r="BE393" s="218">
        <f>IF(N393="základní",J393,0)</f>
        <v>0</v>
      </c>
      <c r="BF393" s="218">
        <f>IF(N393="snížená",J393,0)</f>
        <v>0</v>
      </c>
      <c r="BG393" s="218">
        <f>IF(N393="zákl. přenesená",J393,0)</f>
        <v>0</v>
      </c>
      <c r="BH393" s="218">
        <f>IF(N393="sníž. přenesená",J393,0)</f>
        <v>0</v>
      </c>
      <c r="BI393" s="218">
        <f>IF(N393="nulová",J393,0)</f>
        <v>0</v>
      </c>
      <c r="BJ393" s="19" t="s">
        <v>83</v>
      </c>
      <c r="BK393" s="218">
        <f>ROUND(I393*H393,2)</f>
        <v>0</v>
      </c>
      <c r="BL393" s="19" t="s">
        <v>141</v>
      </c>
      <c r="BM393" s="217" t="s">
        <v>946</v>
      </c>
    </row>
    <row r="394" s="15" customFormat="1">
      <c r="A394" s="15"/>
      <c r="B394" s="247"/>
      <c r="C394" s="248"/>
      <c r="D394" s="226" t="s">
        <v>145</v>
      </c>
      <c r="E394" s="249" t="s">
        <v>19</v>
      </c>
      <c r="F394" s="250" t="s">
        <v>923</v>
      </c>
      <c r="G394" s="248"/>
      <c r="H394" s="249" t="s">
        <v>19</v>
      </c>
      <c r="I394" s="251"/>
      <c r="J394" s="248"/>
      <c r="K394" s="248"/>
      <c r="L394" s="252"/>
      <c r="M394" s="253"/>
      <c r="N394" s="254"/>
      <c r="O394" s="254"/>
      <c r="P394" s="254"/>
      <c r="Q394" s="254"/>
      <c r="R394" s="254"/>
      <c r="S394" s="254"/>
      <c r="T394" s="255"/>
      <c r="U394" s="15"/>
      <c r="V394" s="15"/>
      <c r="W394" s="15"/>
      <c r="X394" s="15"/>
      <c r="Y394" s="15"/>
      <c r="Z394" s="15"/>
      <c r="AA394" s="15"/>
      <c r="AB394" s="15"/>
      <c r="AC394" s="15"/>
      <c r="AD394" s="15"/>
      <c r="AE394" s="15"/>
      <c r="AT394" s="256" t="s">
        <v>145</v>
      </c>
      <c r="AU394" s="256" t="s">
        <v>85</v>
      </c>
      <c r="AV394" s="15" t="s">
        <v>83</v>
      </c>
      <c r="AW394" s="15" t="s">
        <v>37</v>
      </c>
      <c r="AX394" s="15" t="s">
        <v>75</v>
      </c>
      <c r="AY394" s="256" t="s">
        <v>134</v>
      </c>
    </row>
    <row r="395" s="13" customFormat="1">
      <c r="A395" s="13"/>
      <c r="B395" s="224"/>
      <c r="C395" s="225"/>
      <c r="D395" s="226" t="s">
        <v>145</v>
      </c>
      <c r="E395" s="227" t="s">
        <v>19</v>
      </c>
      <c r="F395" s="228" t="s">
        <v>947</v>
      </c>
      <c r="G395" s="225"/>
      <c r="H395" s="229">
        <v>864.12</v>
      </c>
      <c r="I395" s="230"/>
      <c r="J395" s="225"/>
      <c r="K395" s="225"/>
      <c r="L395" s="231"/>
      <c r="M395" s="232"/>
      <c r="N395" s="233"/>
      <c r="O395" s="233"/>
      <c r="P395" s="233"/>
      <c r="Q395" s="233"/>
      <c r="R395" s="233"/>
      <c r="S395" s="233"/>
      <c r="T395" s="234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35" t="s">
        <v>145</v>
      </c>
      <c r="AU395" s="235" t="s">
        <v>85</v>
      </c>
      <c r="AV395" s="13" t="s">
        <v>85</v>
      </c>
      <c r="AW395" s="13" t="s">
        <v>37</v>
      </c>
      <c r="AX395" s="13" t="s">
        <v>83</v>
      </c>
      <c r="AY395" s="235" t="s">
        <v>134</v>
      </c>
    </row>
    <row r="396" s="12" customFormat="1" ht="22.8" customHeight="1">
      <c r="A396" s="12"/>
      <c r="B396" s="190"/>
      <c r="C396" s="191"/>
      <c r="D396" s="192" t="s">
        <v>74</v>
      </c>
      <c r="E396" s="204" t="s">
        <v>718</v>
      </c>
      <c r="F396" s="204" t="s">
        <v>719</v>
      </c>
      <c r="G396" s="191"/>
      <c r="H396" s="191"/>
      <c r="I396" s="194"/>
      <c r="J396" s="205">
        <f>BK396</f>
        <v>0</v>
      </c>
      <c r="K396" s="191"/>
      <c r="L396" s="196"/>
      <c r="M396" s="197"/>
      <c r="N396" s="198"/>
      <c r="O396" s="198"/>
      <c r="P396" s="199">
        <f>SUM(P397:P398)</f>
        <v>0</v>
      </c>
      <c r="Q396" s="198"/>
      <c r="R396" s="199">
        <f>SUM(R397:R398)</f>
        <v>0</v>
      </c>
      <c r="S396" s="198"/>
      <c r="T396" s="200">
        <f>SUM(T397:T398)</f>
        <v>0</v>
      </c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R396" s="201" t="s">
        <v>83</v>
      </c>
      <c r="AT396" s="202" t="s">
        <v>74</v>
      </c>
      <c r="AU396" s="202" t="s">
        <v>83</v>
      </c>
      <c r="AY396" s="201" t="s">
        <v>134</v>
      </c>
      <c r="BK396" s="203">
        <f>SUM(BK397:BK398)</f>
        <v>0</v>
      </c>
    </row>
    <row r="397" s="2" customFormat="1" ht="24.15" customHeight="1">
      <c r="A397" s="40"/>
      <c r="B397" s="41"/>
      <c r="C397" s="206" t="s">
        <v>603</v>
      </c>
      <c r="D397" s="206" t="s">
        <v>136</v>
      </c>
      <c r="E397" s="207" t="s">
        <v>721</v>
      </c>
      <c r="F397" s="208" t="s">
        <v>722</v>
      </c>
      <c r="G397" s="209" t="s">
        <v>245</v>
      </c>
      <c r="H397" s="210">
        <v>85.260000000000005</v>
      </c>
      <c r="I397" s="211"/>
      <c r="J397" s="212">
        <f>ROUND(I397*H397,2)</f>
        <v>0</v>
      </c>
      <c r="K397" s="208" t="s">
        <v>140</v>
      </c>
      <c r="L397" s="46"/>
      <c r="M397" s="213" t="s">
        <v>19</v>
      </c>
      <c r="N397" s="214" t="s">
        <v>46</v>
      </c>
      <c r="O397" s="86"/>
      <c r="P397" s="215">
        <f>O397*H397</f>
        <v>0</v>
      </c>
      <c r="Q397" s="215">
        <v>0</v>
      </c>
      <c r="R397" s="215">
        <f>Q397*H397</f>
        <v>0</v>
      </c>
      <c r="S397" s="215">
        <v>0</v>
      </c>
      <c r="T397" s="216">
        <f>S397*H397</f>
        <v>0</v>
      </c>
      <c r="U397" s="40"/>
      <c r="V397" s="40"/>
      <c r="W397" s="40"/>
      <c r="X397" s="40"/>
      <c r="Y397" s="40"/>
      <c r="Z397" s="40"/>
      <c r="AA397" s="40"/>
      <c r="AB397" s="40"/>
      <c r="AC397" s="40"/>
      <c r="AD397" s="40"/>
      <c r="AE397" s="40"/>
      <c r="AR397" s="217" t="s">
        <v>141</v>
      </c>
      <c r="AT397" s="217" t="s">
        <v>136</v>
      </c>
      <c r="AU397" s="217" t="s">
        <v>85</v>
      </c>
      <c r="AY397" s="19" t="s">
        <v>134</v>
      </c>
      <c r="BE397" s="218">
        <f>IF(N397="základní",J397,0)</f>
        <v>0</v>
      </c>
      <c r="BF397" s="218">
        <f>IF(N397="snížená",J397,0)</f>
        <v>0</v>
      </c>
      <c r="BG397" s="218">
        <f>IF(N397="zákl. přenesená",J397,0)</f>
        <v>0</v>
      </c>
      <c r="BH397" s="218">
        <f>IF(N397="sníž. přenesená",J397,0)</f>
        <v>0</v>
      </c>
      <c r="BI397" s="218">
        <f>IF(N397="nulová",J397,0)</f>
        <v>0</v>
      </c>
      <c r="BJ397" s="19" t="s">
        <v>83</v>
      </c>
      <c r="BK397" s="218">
        <f>ROUND(I397*H397,2)</f>
        <v>0</v>
      </c>
      <c r="BL397" s="19" t="s">
        <v>141</v>
      </c>
      <c r="BM397" s="217" t="s">
        <v>948</v>
      </c>
    </row>
    <row r="398" s="2" customFormat="1">
      <c r="A398" s="40"/>
      <c r="B398" s="41"/>
      <c r="C398" s="42"/>
      <c r="D398" s="219" t="s">
        <v>143</v>
      </c>
      <c r="E398" s="42"/>
      <c r="F398" s="220" t="s">
        <v>724</v>
      </c>
      <c r="G398" s="42"/>
      <c r="H398" s="42"/>
      <c r="I398" s="221"/>
      <c r="J398" s="42"/>
      <c r="K398" s="42"/>
      <c r="L398" s="46"/>
      <c r="M398" s="222"/>
      <c r="N398" s="223"/>
      <c r="O398" s="86"/>
      <c r="P398" s="86"/>
      <c r="Q398" s="86"/>
      <c r="R398" s="86"/>
      <c r="S398" s="86"/>
      <c r="T398" s="87"/>
      <c r="U398" s="40"/>
      <c r="V398" s="40"/>
      <c r="W398" s="40"/>
      <c r="X398" s="40"/>
      <c r="Y398" s="40"/>
      <c r="Z398" s="40"/>
      <c r="AA398" s="40"/>
      <c r="AB398" s="40"/>
      <c r="AC398" s="40"/>
      <c r="AD398" s="40"/>
      <c r="AE398" s="40"/>
      <c r="AT398" s="19" t="s">
        <v>143</v>
      </c>
      <c r="AU398" s="19" t="s">
        <v>85</v>
      </c>
    </row>
    <row r="399" s="12" customFormat="1" ht="25.92" customHeight="1">
      <c r="A399" s="12"/>
      <c r="B399" s="190"/>
      <c r="C399" s="191"/>
      <c r="D399" s="192" t="s">
        <v>74</v>
      </c>
      <c r="E399" s="193" t="s">
        <v>725</v>
      </c>
      <c r="F399" s="193" t="s">
        <v>726</v>
      </c>
      <c r="G399" s="191"/>
      <c r="H399" s="191"/>
      <c r="I399" s="194"/>
      <c r="J399" s="195">
        <f>BK399</f>
        <v>0</v>
      </c>
      <c r="K399" s="191"/>
      <c r="L399" s="196"/>
      <c r="M399" s="197"/>
      <c r="N399" s="198"/>
      <c r="O399" s="198"/>
      <c r="P399" s="199">
        <f>P400</f>
        <v>0</v>
      </c>
      <c r="Q399" s="198"/>
      <c r="R399" s="199">
        <f>R400</f>
        <v>0.099141339999999994</v>
      </c>
      <c r="S399" s="198"/>
      <c r="T399" s="200">
        <f>T400</f>
        <v>0</v>
      </c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R399" s="201" t="s">
        <v>85</v>
      </c>
      <c r="AT399" s="202" t="s">
        <v>74</v>
      </c>
      <c r="AU399" s="202" t="s">
        <v>75</v>
      </c>
      <c r="AY399" s="201" t="s">
        <v>134</v>
      </c>
      <c r="BK399" s="203">
        <f>BK400</f>
        <v>0</v>
      </c>
    </row>
    <row r="400" s="12" customFormat="1" ht="22.8" customHeight="1">
      <c r="A400" s="12"/>
      <c r="B400" s="190"/>
      <c r="C400" s="191"/>
      <c r="D400" s="192" t="s">
        <v>74</v>
      </c>
      <c r="E400" s="204" t="s">
        <v>727</v>
      </c>
      <c r="F400" s="204" t="s">
        <v>728</v>
      </c>
      <c r="G400" s="191"/>
      <c r="H400" s="191"/>
      <c r="I400" s="194"/>
      <c r="J400" s="205">
        <f>BK400</f>
        <v>0</v>
      </c>
      <c r="K400" s="191"/>
      <c r="L400" s="196"/>
      <c r="M400" s="197"/>
      <c r="N400" s="198"/>
      <c r="O400" s="198"/>
      <c r="P400" s="199">
        <f>SUM(P401:P445)</f>
        <v>0</v>
      </c>
      <c r="Q400" s="198"/>
      <c r="R400" s="199">
        <f>SUM(R401:R445)</f>
        <v>0.099141339999999994</v>
      </c>
      <c r="S400" s="198"/>
      <c r="T400" s="200">
        <f>SUM(T401:T445)</f>
        <v>0</v>
      </c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R400" s="201" t="s">
        <v>85</v>
      </c>
      <c r="AT400" s="202" t="s">
        <v>74</v>
      </c>
      <c r="AU400" s="202" t="s">
        <v>83</v>
      </c>
      <c r="AY400" s="201" t="s">
        <v>134</v>
      </c>
      <c r="BK400" s="203">
        <f>SUM(BK401:BK445)</f>
        <v>0</v>
      </c>
    </row>
    <row r="401" s="2" customFormat="1" ht="21.75" customHeight="1">
      <c r="A401" s="40"/>
      <c r="B401" s="41"/>
      <c r="C401" s="206" t="s">
        <v>609</v>
      </c>
      <c r="D401" s="206" t="s">
        <v>136</v>
      </c>
      <c r="E401" s="207" t="s">
        <v>730</v>
      </c>
      <c r="F401" s="208" t="s">
        <v>731</v>
      </c>
      <c r="G401" s="209" t="s">
        <v>139</v>
      </c>
      <c r="H401" s="210">
        <v>30.488</v>
      </c>
      <c r="I401" s="211"/>
      <c r="J401" s="212">
        <f>ROUND(I401*H401,2)</f>
        <v>0</v>
      </c>
      <c r="K401" s="208" t="s">
        <v>140</v>
      </c>
      <c r="L401" s="46"/>
      <c r="M401" s="213" t="s">
        <v>19</v>
      </c>
      <c r="N401" s="214" t="s">
        <v>46</v>
      </c>
      <c r="O401" s="86"/>
      <c r="P401" s="215">
        <f>O401*H401</f>
        <v>0</v>
      </c>
      <c r="Q401" s="215">
        <v>0</v>
      </c>
      <c r="R401" s="215">
        <f>Q401*H401</f>
        <v>0</v>
      </c>
      <c r="S401" s="215">
        <v>0</v>
      </c>
      <c r="T401" s="216">
        <f>S401*H401</f>
        <v>0</v>
      </c>
      <c r="U401" s="40"/>
      <c r="V401" s="40"/>
      <c r="W401" s="40"/>
      <c r="X401" s="40"/>
      <c r="Y401" s="40"/>
      <c r="Z401" s="40"/>
      <c r="AA401" s="40"/>
      <c r="AB401" s="40"/>
      <c r="AC401" s="40"/>
      <c r="AD401" s="40"/>
      <c r="AE401" s="40"/>
      <c r="AR401" s="217" t="s">
        <v>241</v>
      </c>
      <c r="AT401" s="217" t="s">
        <v>136</v>
      </c>
      <c r="AU401" s="217" t="s">
        <v>85</v>
      </c>
      <c r="AY401" s="19" t="s">
        <v>134</v>
      </c>
      <c r="BE401" s="218">
        <f>IF(N401="základní",J401,0)</f>
        <v>0</v>
      </c>
      <c r="BF401" s="218">
        <f>IF(N401="snížená",J401,0)</f>
        <v>0</v>
      </c>
      <c r="BG401" s="218">
        <f>IF(N401="zákl. přenesená",J401,0)</f>
        <v>0</v>
      </c>
      <c r="BH401" s="218">
        <f>IF(N401="sníž. přenesená",J401,0)</f>
        <v>0</v>
      </c>
      <c r="BI401" s="218">
        <f>IF(N401="nulová",J401,0)</f>
        <v>0</v>
      </c>
      <c r="BJ401" s="19" t="s">
        <v>83</v>
      </c>
      <c r="BK401" s="218">
        <f>ROUND(I401*H401,2)</f>
        <v>0</v>
      </c>
      <c r="BL401" s="19" t="s">
        <v>241</v>
      </c>
      <c r="BM401" s="217" t="s">
        <v>949</v>
      </c>
    </row>
    <row r="402" s="2" customFormat="1">
      <c r="A402" s="40"/>
      <c r="B402" s="41"/>
      <c r="C402" s="42"/>
      <c r="D402" s="219" t="s">
        <v>143</v>
      </c>
      <c r="E402" s="42"/>
      <c r="F402" s="220" t="s">
        <v>733</v>
      </c>
      <c r="G402" s="42"/>
      <c r="H402" s="42"/>
      <c r="I402" s="221"/>
      <c r="J402" s="42"/>
      <c r="K402" s="42"/>
      <c r="L402" s="46"/>
      <c r="M402" s="222"/>
      <c r="N402" s="223"/>
      <c r="O402" s="86"/>
      <c r="P402" s="86"/>
      <c r="Q402" s="86"/>
      <c r="R402" s="86"/>
      <c r="S402" s="86"/>
      <c r="T402" s="87"/>
      <c r="U402" s="40"/>
      <c r="V402" s="40"/>
      <c r="W402" s="40"/>
      <c r="X402" s="40"/>
      <c r="Y402" s="40"/>
      <c r="Z402" s="40"/>
      <c r="AA402" s="40"/>
      <c r="AB402" s="40"/>
      <c r="AC402" s="40"/>
      <c r="AD402" s="40"/>
      <c r="AE402" s="40"/>
      <c r="AT402" s="19" t="s">
        <v>143</v>
      </c>
      <c r="AU402" s="19" t="s">
        <v>85</v>
      </c>
    </row>
    <row r="403" s="15" customFormat="1">
      <c r="A403" s="15"/>
      <c r="B403" s="247"/>
      <c r="C403" s="248"/>
      <c r="D403" s="226" t="s">
        <v>145</v>
      </c>
      <c r="E403" s="249" t="s">
        <v>19</v>
      </c>
      <c r="F403" s="250" t="s">
        <v>322</v>
      </c>
      <c r="G403" s="248"/>
      <c r="H403" s="249" t="s">
        <v>19</v>
      </c>
      <c r="I403" s="251"/>
      <c r="J403" s="248"/>
      <c r="K403" s="248"/>
      <c r="L403" s="252"/>
      <c r="M403" s="253"/>
      <c r="N403" s="254"/>
      <c r="O403" s="254"/>
      <c r="P403" s="254"/>
      <c r="Q403" s="254"/>
      <c r="R403" s="254"/>
      <c r="S403" s="254"/>
      <c r="T403" s="255"/>
      <c r="U403" s="15"/>
      <c r="V403" s="15"/>
      <c r="W403" s="15"/>
      <c r="X403" s="15"/>
      <c r="Y403" s="15"/>
      <c r="Z403" s="15"/>
      <c r="AA403" s="15"/>
      <c r="AB403" s="15"/>
      <c r="AC403" s="15"/>
      <c r="AD403" s="15"/>
      <c r="AE403" s="15"/>
      <c r="AT403" s="256" t="s">
        <v>145</v>
      </c>
      <c r="AU403" s="256" t="s">
        <v>85</v>
      </c>
      <c r="AV403" s="15" t="s">
        <v>83</v>
      </c>
      <c r="AW403" s="15" t="s">
        <v>37</v>
      </c>
      <c r="AX403" s="15" t="s">
        <v>75</v>
      </c>
      <c r="AY403" s="256" t="s">
        <v>134</v>
      </c>
    </row>
    <row r="404" s="15" customFormat="1">
      <c r="A404" s="15"/>
      <c r="B404" s="247"/>
      <c r="C404" s="248"/>
      <c r="D404" s="226" t="s">
        <v>145</v>
      </c>
      <c r="E404" s="249" t="s">
        <v>19</v>
      </c>
      <c r="F404" s="250" t="s">
        <v>323</v>
      </c>
      <c r="G404" s="248"/>
      <c r="H404" s="249" t="s">
        <v>19</v>
      </c>
      <c r="I404" s="251"/>
      <c r="J404" s="248"/>
      <c r="K404" s="248"/>
      <c r="L404" s="252"/>
      <c r="M404" s="253"/>
      <c r="N404" s="254"/>
      <c r="O404" s="254"/>
      <c r="P404" s="254"/>
      <c r="Q404" s="254"/>
      <c r="R404" s="254"/>
      <c r="S404" s="254"/>
      <c r="T404" s="255"/>
      <c r="U404" s="15"/>
      <c r="V404" s="15"/>
      <c r="W404" s="15"/>
      <c r="X404" s="15"/>
      <c r="Y404" s="15"/>
      <c r="Z404" s="15"/>
      <c r="AA404" s="15"/>
      <c r="AB404" s="15"/>
      <c r="AC404" s="15"/>
      <c r="AD404" s="15"/>
      <c r="AE404" s="15"/>
      <c r="AT404" s="256" t="s">
        <v>145</v>
      </c>
      <c r="AU404" s="256" t="s">
        <v>85</v>
      </c>
      <c r="AV404" s="15" t="s">
        <v>83</v>
      </c>
      <c r="AW404" s="15" t="s">
        <v>37</v>
      </c>
      <c r="AX404" s="15" t="s">
        <v>75</v>
      </c>
      <c r="AY404" s="256" t="s">
        <v>134</v>
      </c>
    </row>
    <row r="405" s="13" customFormat="1">
      <c r="A405" s="13"/>
      <c r="B405" s="224"/>
      <c r="C405" s="225"/>
      <c r="D405" s="226" t="s">
        <v>145</v>
      </c>
      <c r="E405" s="227" t="s">
        <v>19</v>
      </c>
      <c r="F405" s="228" t="s">
        <v>950</v>
      </c>
      <c r="G405" s="225"/>
      <c r="H405" s="229">
        <v>14.208</v>
      </c>
      <c r="I405" s="230"/>
      <c r="J405" s="225"/>
      <c r="K405" s="225"/>
      <c r="L405" s="231"/>
      <c r="M405" s="232"/>
      <c r="N405" s="233"/>
      <c r="O405" s="233"/>
      <c r="P405" s="233"/>
      <c r="Q405" s="233"/>
      <c r="R405" s="233"/>
      <c r="S405" s="233"/>
      <c r="T405" s="234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35" t="s">
        <v>145</v>
      </c>
      <c r="AU405" s="235" t="s">
        <v>85</v>
      </c>
      <c r="AV405" s="13" t="s">
        <v>85</v>
      </c>
      <c r="AW405" s="13" t="s">
        <v>37</v>
      </c>
      <c r="AX405" s="13" t="s">
        <v>75</v>
      </c>
      <c r="AY405" s="235" t="s">
        <v>134</v>
      </c>
    </row>
    <row r="406" s="15" customFormat="1">
      <c r="A406" s="15"/>
      <c r="B406" s="247"/>
      <c r="C406" s="248"/>
      <c r="D406" s="226" t="s">
        <v>145</v>
      </c>
      <c r="E406" s="249" t="s">
        <v>19</v>
      </c>
      <c r="F406" s="250" t="s">
        <v>325</v>
      </c>
      <c r="G406" s="248"/>
      <c r="H406" s="249" t="s">
        <v>19</v>
      </c>
      <c r="I406" s="251"/>
      <c r="J406" s="248"/>
      <c r="K406" s="248"/>
      <c r="L406" s="252"/>
      <c r="M406" s="253"/>
      <c r="N406" s="254"/>
      <c r="O406" s="254"/>
      <c r="P406" s="254"/>
      <c r="Q406" s="254"/>
      <c r="R406" s="254"/>
      <c r="S406" s="254"/>
      <c r="T406" s="255"/>
      <c r="U406" s="15"/>
      <c r="V406" s="15"/>
      <c r="W406" s="15"/>
      <c r="X406" s="15"/>
      <c r="Y406" s="15"/>
      <c r="Z406" s="15"/>
      <c r="AA406" s="15"/>
      <c r="AB406" s="15"/>
      <c r="AC406" s="15"/>
      <c r="AD406" s="15"/>
      <c r="AE406" s="15"/>
      <c r="AT406" s="256" t="s">
        <v>145</v>
      </c>
      <c r="AU406" s="256" t="s">
        <v>85</v>
      </c>
      <c r="AV406" s="15" t="s">
        <v>83</v>
      </c>
      <c r="AW406" s="15" t="s">
        <v>37</v>
      </c>
      <c r="AX406" s="15" t="s">
        <v>75</v>
      </c>
      <c r="AY406" s="256" t="s">
        <v>134</v>
      </c>
    </row>
    <row r="407" s="13" customFormat="1">
      <c r="A407" s="13"/>
      <c r="B407" s="224"/>
      <c r="C407" s="225"/>
      <c r="D407" s="226" t="s">
        <v>145</v>
      </c>
      <c r="E407" s="227" t="s">
        <v>19</v>
      </c>
      <c r="F407" s="228" t="s">
        <v>840</v>
      </c>
      <c r="G407" s="225"/>
      <c r="H407" s="229">
        <v>8.8800000000000008</v>
      </c>
      <c r="I407" s="230"/>
      <c r="J407" s="225"/>
      <c r="K407" s="225"/>
      <c r="L407" s="231"/>
      <c r="M407" s="232"/>
      <c r="N407" s="233"/>
      <c r="O407" s="233"/>
      <c r="P407" s="233"/>
      <c r="Q407" s="233"/>
      <c r="R407" s="233"/>
      <c r="S407" s="233"/>
      <c r="T407" s="234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35" t="s">
        <v>145</v>
      </c>
      <c r="AU407" s="235" t="s">
        <v>85</v>
      </c>
      <c r="AV407" s="13" t="s">
        <v>85</v>
      </c>
      <c r="AW407" s="13" t="s">
        <v>37</v>
      </c>
      <c r="AX407" s="13" t="s">
        <v>75</v>
      </c>
      <c r="AY407" s="235" t="s">
        <v>134</v>
      </c>
    </row>
    <row r="408" s="13" customFormat="1">
      <c r="A408" s="13"/>
      <c r="B408" s="224"/>
      <c r="C408" s="225"/>
      <c r="D408" s="226" t="s">
        <v>145</v>
      </c>
      <c r="E408" s="227" t="s">
        <v>19</v>
      </c>
      <c r="F408" s="228" t="s">
        <v>841</v>
      </c>
      <c r="G408" s="225"/>
      <c r="H408" s="229">
        <v>7.4000000000000004</v>
      </c>
      <c r="I408" s="230"/>
      <c r="J408" s="225"/>
      <c r="K408" s="225"/>
      <c r="L408" s="231"/>
      <c r="M408" s="232"/>
      <c r="N408" s="233"/>
      <c r="O408" s="233"/>
      <c r="P408" s="233"/>
      <c r="Q408" s="233"/>
      <c r="R408" s="233"/>
      <c r="S408" s="233"/>
      <c r="T408" s="234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35" t="s">
        <v>145</v>
      </c>
      <c r="AU408" s="235" t="s">
        <v>85</v>
      </c>
      <c r="AV408" s="13" t="s">
        <v>85</v>
      </c>
      <c r="AW408" s="13" t="s">
        <v>37</v>
      </c>
      <c r="AX408" s="13" t="s">
        <v>75</v>
      </c>
      <c r="AY408" s="235" t="s">
        <v>134</v>
      </c>
    </row>
    <row r="409" s="14" customFormat="1">
      <c r="A409" s="14"/>
      <c r="B409" s="236"/>
      <c r="C409" s="237"/>
      <c r="D409" s="226" t="s">
        <v>145</v>
      </c>
      <c r="E409" s="238" t="s">
        <v>19</v>
      </c>
      <c r="F409" s="239" t="s">
        <v>147</v>
      </c>
      <c r="G409" s="237"/>
      <c r="H409" s="240">
        <v>30.488</v>
      </c>
      <c r="I409" s="241"/>
      <c r="J409" s="237"/>
      <c r="K409" s="237"/>
      <c r="L409" s="242"/>
      <c r="M409" s="243"/>
      <c r="N409" s="244"/>
      <c r="O409" s="244"/>
      <c r="P409" s="244"/>
      <c r="Q409" s="244"/>
      <c r="R409" s="244"/>
      <c r="S409" s="244"/>
      <c r="T409" s="245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46" t="s">
        <v>145</v>
      </c>
      <c r="AU409" s="246" t="s">
        <v>85</v>
      </c>
      <c r="AV409" s="14" t="s">
        <v>141</v>
      </c>
      <c r="AW409" s="14" t="s">
        <v>37</v>
      </c>
      <c r="AX409" s="14" t="s">
        <v>83</v>
      </c>
      <c r="AY409" s="246" t="s">
        <v>134</v>
      </c>
    </row>
    <row r="410" s="2" customFormat="1" ht="16.5" customHeight="1">
      <c r="A410" s="40"/>
      <c r="B410" s="41"/>
      <c r="C410" s="257" t="s">
        <v>614</v>
      </c>
      <c r="D410" s="257" t="s">
        <v>242</v>
      </c>
      <c r="E410" s="258" t="s">
        <v>736</v>
      </c>
      <c r="F410" s="259" t="s">
        <v>737</v>
      </c>
      <c r="G410" s="260" t="s">
        <v>245</v>
      </c>
      <c r="H410" s="261">
        <v>0.010999999999999999</v>
      </c>
      <c r="I410" s="262"/>
      <c r="J410" s="263">
        <f>ROUND(I410*H410,2)</f>
        <v>0</v>
      </c>
      <c r="K410" s="259" t="s">
        <v>140</v>
      </c>
      <c r="L410" s="264"/>
      <c r="M410" s="265" t="s">
        <v>19</v>
      </c>
      <c r="N410" s="266" t="s">
        <v>46</v>
      </c>
      <c r="O410" s="86"/>
      <c r="P410" s="215">
        <f>O410*H410</f>
        <v>0</v>
      </c>
      <c r="Q410" s="215">
        <v>1</v>
      </c>
      <c r="R410" s="215">
        <f>Q410*H410</f>
        <v>0.010999999999999999</v>
      </c>
      <c r="S410" s="215">
        <v>0</v>
      </c>
      <c r="T410" s="216">
        <f>S410*H410</f>
        <v>0</v>
      </c>
      <c r="U410" s="40"/>
      <c r="V410" s="40"/>
      <c r="W410" s="40"/>
      <c r="X410" s="40"/>
      <c r="Y410" s="40"/>
      <c r="Z410" s="40"/>
      <c r="AA410" s="40"/>
      <c r="AB410" s="40"/>
      <c r="AC410" s="40"/>
      <c r="AD410" s="40"/>
      <c r="AE410" s="40"/>
      <c r="AR410" s="217" t="s">
        <v>350</v>
      </c>
      <c r="AT410" s="217" t="s">
        <v>242</v>
      </c>
      <c r="AU410" s="217" t="s">
        <v>85</v>
      </c>
      <c r="AY410" s="19" t="s">
        <v>134</v>
      </c>
      <c r="BE410" s="218">
        <f>IF(N410="základní",J410,0)</f>
        <v>0</v>
      </c>
      <c r="BF410" s="218">
        <f>IF(N410="snížená",J410,0)</f>
        <v>0</v>
      </c>
      <c r="BG410" s="218">
        <f>IF(N410="zákl. přenesená",J410,0)</f>
        <v>0</v>
      </c>
      <c r="BH410" s="218">
        <f>IF(N410="sníž. přenesená",J410,0)</f>
        <v>0</v>
      </c>
      <c r="BI410" s="218">
        <f>IF(N410="nulová",J410,0)</f>
        <v>0</v>
      </c>
      <c r="BJ410" s="19" t="s">
        <v>83</v>
      </c>
      <c r="BK410" s="218">
        <f>ROUND(I410*H410,2)</f>
        <v>0</v>
      </c>
      <c r="BL410" s="19" t="s">
        <v>241</v>
      </c>
      <c r="BM410" s="217" t="s">
        <v>951</v>
      </c>
    </row>
    <row r="411" s="2" customFormat="1">
      <c r="A411" s="40"/>
      <c r="B411" s="41"/>
      <c r="C411" s="42"/>
      <c r="D411" s="219" t="s">
        <v>143</v>
      </c>
      <c r="E411" s="42"/>
      <c r="F411" s="220" t="s">
        <v>739</v>
      </c>
      <c r="G411" s="42"/>
      <c r="H411" s="42"/>
      <c r="I411" s="221"/>
      <c r="J411" s="42"/>
      <c r="K411" s="42"/>
      <c r="L411" s="46"/>
      <c r="M411" s="222"/>
      <c r="N411" s="223"/>
      <c r="O411" s="86"/>
      <c r="P411" s="86"/>
      <c r="Q411" s="86"/>
      <c r="R411" s="86"/>
      <c r="S411" s="86"/>
      <c r="T411" s="87"/>
      <c r="U411" s="40"/>
      <c r="V411" s="40"/>
      <c r="W411" s="40"/>
      <c r="X411" s="40"/>
      <c r="Y411" s="40"/>
      <c r="Z411" s="40"/>
      <c r="AA411" s="40"/>
      <c r="AB411" s="40"/>
      <c r="AC411" s="40"/>
      <c r="AD411" s="40"/>
      <c r="AE411" s="40"/>
      <c r="AT411" s="19" t="s">
        <v>143</v>
      </c>
      <c r="AU411" s="19" t="s">
        <v>85</v>
      </c>
    </row>
    <row r="412" s="2" customFormat="1">
      <c r="A412" s="40"/>
      <c r="B412" s="41"/>
      <c r="C412" s="42"/>
      <c r="D412" s="226" t="s">
        <v>740</v>
      </c>
      <c r="E412" s="42"/>
      <c r="F412" s="278" t="s">
        <v>741</v>
      </c>
      <c r="G412" s="42"/>
      <c r="H412" s="42"/>
      <c r="I412" s="221"/>
      <c r="J412" s="42"/>
      <c r="K412" s="42"/>
      <c r="L412" s="46"/>
      <c r="M412" s="222"/>
      <c r="N412" s="223"/>
      <c r="O412" s="86"/>
      <c r="P412" s="86"/>
      <c r="Q412" s="86"/>
      <c r="R412" s="86"/>
      <c r="S412" s="86"/>
      <c r="T412" s="87"/>
      <c r="U412" s="40"/>
      <c r="V412" s="40"/>
      <c r="W412" s="40"/>
      <c r="X412" s="40"/>
      <c r="Y412" s="40"/>
      <c r="Z412" s="40"/>
      <c r="AA412" s="40"/>
      <c r="AB412" s="40"/>
      <c r="AC412" s="40"/>
      <c r="AD412" s="40"/>
      <c r="AE412" s="40"/>
      <c r="AT412" s="19" t="s">
        <v>740</v>
      </c>
      <c r="AU412" s="19" t="s">
        <v>85</v>
      </c>
    </row>
    <row r="413" s="13" customFormat="1">
      <c r="A413" s="13"/>
      <c r="B413" s="224"/>
      <c r="C413" s="225"/>
      <c r="D413" s="226" t="s">
        <v>145</v>
      </c>
      <c r="E413" s="227" t="s">
        <v>19</v>
      </c>
      <c r="F413" s="228" t="s">
        <v>952</v>
      </c>
      <c r="G413" s="225"/>
      <c r="H413" s="229">
        <v>0.010999999999999999</v>
      </c>
      <c r="I413" s="230"/>
      <c r="J413" s="225"/>
      <c r="K413" s="225"/>
      <c r="L413" s="231"/>
      <c r="M413" s="232"/>
      <c r="N413" s="233"/>
      <c r="O413" s="233"/>
      <c r="P413" s="233"/>
      <c r="Q413" s="233"/>
      <c r="R413" s="233"/>
      <c r="S413" s="233"/>
      <c r="T413" s="234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35" t="s">
        <v>145</v>
      </c>
      <c r="AU413" s="235" t="s">
        <v>85</v>
      </c>
      <c r="AV413" s="13" t="s">
        <v>85</v>
      </c>
      <c r="AW413" s="13" t="s">
        <v>37</v>
      </c>
      <c r="AX413" s="13" t="s">
        <v>75</v>
      </c>
      <c r="AY413" s="235" t="s">
        <v>134</v>
      </c>
    </row>
    <row r="414" s="14" customFormat="1">
      <c r="A414" s="14"/>
      <c r="B414" s="236"/>
      <c r="C414" s="237"/>
      <c r="D414" s="226" t="s">
        <v>145</v>
      </c>
      <c r="E414" s="238" t="s">
        <v>19</v>
      </c>
      <c r="F414" s="239" t="s">
        <v>147</v>
      </c>
      <c r="G414" s="237"/>
      <c r="H414" s="240">
        <v>0.010999999999999999</v>
      </c>
      <c r="I414" s="241"/>
      <c r="J414" s="237"/>
      <c r="K414" s="237"/>
      <c r="L414" s="242"/>
      <c r="M414" s="243"/>
      <c r="N414" s="244"/>
      <c r="O414" s="244"/>
      <c r="P414" s="244"/>
      <c r="Q414" s="244"/>
      <c r="R414" s="244"/>
      <c r="S414" s="244"/>
      <c r="T414" s="245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46" t="s">
        <v>145</v>
      </c>
      <c r="AU414" s="246" t="s">
        <v>85</v>
      </c>
      <c r="AV414" s="14" t="s">
        <v>141</v>
      </c>
      <c r="AW414" s="14" t="s">
        <v>37</v>
      </c>
      <c r="AX414" s="14" t="s">
        <v>83</v>
      </c>
      <c r="AY414" s="246" t="s">
        <v>134</v>
      </c>
    </row>
    <row r="415" s="2" customFormat="1" ht="24.15" customHeight="1">
      <c r="A415" s="40"/>
      <c r="B415" s="41"/>
      <c r="C415" s="206" t="s">
        <v>618</v>
      </c>
      <c r="D415" s="206" t="s">
        <v>136</v>
      </c>
      <c r="E415" s="207" t="s">
        <v>744</v>
      </c>
      <c r="F415" s="208" t="s">
        <v>745</v>
      </c>
      <c r="G415" s="209" t="s">
        <v>139</v>
      </c>
      <c r="H415" s="210">
        <v>46.176000000000002</v>
      </c>
      <c r="I415" s="211"/>
      <c r="J415" s="212">
        <f>ROUND(I415*H415,2)</f>
        <v>0</v>
      </c>
      <c r="K415" s="208" t="s">
        <v>140</v>
      </c>
      <c r="L415" s="46"/>
      <c r="M415" s="213" t="s">
        <v>19</v>
      </c>
      <c r="N415" s="214" t="s">
        <v>46</v>
      </c>
      <c r="O415" s="86"/>
      <c r="P415" s="215">
        <f>O415*H415</f>
        <v>0</v>
      </c>
      <c r="Q415" s="215">
        <v>0</v>
      </c>
      <c r="R415" s="215">
        <f>Q415*H415</f>
        <v>0</v>
      </c>
      <c r="S415" s="215">
        <v>0</v>
      </c>
      <c r="T415" s="216">
        <f>S415*H415</f>
        <v>0</v>
      </c>
      <c r="U415" s="40"/>
      <c r="V415" s="40"/>
      <c r="W415" s="40"/>
      <c r="X415" s="40"/>
      <c r="Y415" s="40"/>
      <c r="Z415" s="40"/>
      <c r="AA415" s="40"/>
      <c r="AB415" s="40"/>
      <c r="AC415" s="40"/>
      <c r="AD415" s="40"/>
      <c r="AE415" s="40"/>
      <c r="AR415" s="217" t="s">
        <v>241</v>
      </c>
      <c r="AT415" s="217" t="s">
        <v>136</v>
      </c>
      <c r="AU415" s="217" t="s">
        <v>85</v>
      </c>
      <c r="AY415" s="19" t="s">
        <v>134</v>
      </c>
      <c r="BE415" s="218">
        <f>IF(N415="základní",J415,0)</f>
        <v>0</v>
      </c>
      <c r="BF415" s="218">
        <f>IF(N415="snížená",J415,0)</f>
        <v>0</v>
      </c>
      <c r="BG415" s="218">
        <f>IF(N415="zákl. přenesená",J415,0)</f>
        <v>0</v>
      </c>
      <c r="BH415" s="218">
        <f>IF(N415="sníž. přenesená",J415,0)</f>
        <v>0</v>
      </c>
      <c r="BI415" s="218">
        <f>IF(N415="nulová",J415,0)</f>
        <v>0</v>
      </c>
      <c r="BJ415" s="19" t="s">
        <v>83</v>
      </c>
      <c r="BK415" s="218">
        <f>ROUND(I415*H415,2)</f>
        <v>0</v>
      </c>
      <c r="BL415" s="19" t="s">
        <v>241</v>
      </c>
      <c r="BM415" s="217" t="s">
        <v>953</v>
      </c>
    </row>
    <row r="416" s="2" customFormat="1">
      <c r="A416" s="40"/>
      <c r="B416" s="41"/>
      <c r="C416" s="42"/>
      <c r="D416" s="219" t="s">
        <v>143</v>
      </c>
      <c r="E416" s="42"/>
      <c r="F416" s="220" t="s">
        <v>747</v>
      </c>
      <c r="G416" s="42"/>
      <c r="H416" s="42"/>
      <c r="I416" s="221"/>
      <c r="J416" s="42"/>
      <c r="K416" s="42"/>
      <c r="L416" s="46"/>
      <c r="M416" s="222"/>
      <c r="N416" s="223"/>
      <c r="O416" s="86"/>
      <c r="P416" s="86"/>
      <c r="Q416" s="86"/>
      <c r="R416" s="86"/>
      <c r="S416" s="86"/>
      <c r="T416" s="87"/>
      <c r="U416" s="40"/>
      <c r="V416" s="40"/>
      <c r="W416" s="40"/>
      <c r="X416" s="40"/>
      <c r="Y416" s="40"/>
      <c r="Z416" s="40"/>
      <c r="AA416" s="40"/>
      <c r="AB416" s="40"/>
      <c r="AC416" s="40"/>
      <c r="AD416" s="40"/>
      <c r="AE416" s="40"/>
      <c r="AT416" s="19" t="s">
        <v>143</v>
      </c>
      <c r="AU416" s="19" t="s">
        <v>85</v>
      </c>
    </row>
    <row r="417" s="15" customFormat="1">
      <c r="A417" s="15"/>
      <c r="B417" s="247"/>
      <c r="C417" s="248"/>
      <c r="D417" s="226" t="s">
        <v>145</v>
      </c>
      <c r="E417" s="249" t="s">
        <v>19</v>
      </c>
      <c r="F417" s="250" t="s">
        <v>322</v>
      </c>
      <c r="G417" s="248"/>
      <c r="H417" s="249" t="s">
        <v>19</v>
      </c>
      <c r="I417" s="251"/>
      <c r="J417" s="248"/>
      <c r="K417" s="248"/>
      <c r="L417" s="252"/>
      <c r="M417" s="253"/>
      <c r="N417" s="254"/>
      <c r="O417" s="254"/>
      <c r="P417" s="254"/>
      <c r="Q417" s="254"/>
      <c r="R417" s="254"/>
      <c r="S417" s="254"/>
      <c r="T417" s="255"/>
      <c r="U417" s="15"/>
      <c r="V417" s="15"/>
      <c r="W417" s="15"/>
      <c r="X417" s="15"/>
      <c r="Y417" s="15"/>
      <c r="Z417" s="15"/>
      <c r="AA417" s="15"/>
      <c r="AB417" s="15"/>
      <c r="AC417" s="15"/>
      <c r="AD417" s="15"/>
      <c r="AE417" s="15"/>
      <c r="AT417" s="256" t="s">
        <v>145</v>
      </c>
      <c r="AU417" s="256" t="s">
        <v>85</v>
      </c>
      <c r="AV417" s="15" t="s">
        <v>83</v>
      </c>
      <c r="AW417" s="15" t="s">
        <v>37</v>
      </c>
      <c r="AX417" s="15" t="s">
        <v>75</v>
      </c>
      <c r="AY417" s="256" t="s">
        <v>134</v>
      </c>
    </row>
    <row r="418" s="15" customFormat="1">
      <c r="A418" s="15"/>
      <c r="B418" s="247"/>
      <c r="C418" s="248"/>
      <c r="D418" s="226" t="s">
        <v>145</v>
      </c>
      <c r="E418" s="249" t="s">
        <v>19</v>
      </c>
      <c r="F418" s="250" t="s">
        <v>323</v>
      </c>
      <c r="G418" s="248"/>
      <c r="H418" s="249" t="s">
        <v>19</v>
      </c>
      <c r="I418" s="251"/>
      <c r="J418" s="248"/>
      <c r="K418" s="248"/>
      <c r="L418" s="252"/>
      <c r="M418" s="253"/>
      <c r="N418" s="254"/>
      <c r="O418" s="254"/>
      <c r="P418" s="254"/>
      <c r="Q418" s="254"/>
      <c r="R418" s="254"/>
      <c r="S418" s="254"/>
      <c r="T418" s="255"/>
      <c r="U418" s="15"/>
      <c r="V418" s="15"/>
      <c r="W418" s="15"/>
      <c r="X418" s="15"/>
      <c r="Y418" s="15"/>
      <c r="Z418" s="15"/>
      <c r="AA418" s="15"/>
      <c r="AB418" s="15"/>
      <c r="AC418" s="15"/>
      <c r="AD418" s="15"/>
      <c r="AE418" s="15"/>
      <c r="AT418" s="256" t="s">
        <v>145</v>
      </c>
      <c r="AU418" s="256" t="s">
        <v>85</v>
      </c>
      <c r="AV418" s="15" t="s">
        <v>83</v>
      </c>
      <c r="AW418" s="15" t="s">
        <v>37</v>
      </c>
      <c r="AX418" s="15" t="s">
        <v>75</v>
      </c>
      <c r="AY418" s="256" t="s">
        <v>134</v>
      </c>
    </row>
    <row r="419" s="13" customFormat="1">
      <c r="A419" s="13"/>
      <c r="B419" s="224"/>
      <c r="C419" s="225"/>
      <c r="D419" s="226" t="s">
        <v>145</v>
      </c>
      <c r="E419" s="227" t="s">
        <v>19</v>
      </c>
      <c r="F419" s="228" t="s">
        <v>954</v>
      </c>
      <c r="G419" s="225"/>
      <c r="H419" s="229">
        <v>28.416</v>
      </c>
      <c r="I419" s="230"/>
      <c r="J419" s="225"/>
      <c r="K419" s="225"/>
      <c r="L419" s="231"/>
      <c r="M419" s="232"/>
      <c r="N419" s="233"/>
      <c r="O419" s="233"/>
      <c r="P419" s="233"/>
      <c r="Q419" s="233"/>
      <c r="R419" s="233"/>
      <c r="S419" s="233"/>
      <c r="T419" s="234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35" t="s">
        <v>145</v>
      </c>
      <c r="AU419" s="235" t="s">
        <v>85</v>
      </c>
      <c r="AV419" s="13" t="s">
        <v>85</v>
      </c>
      <c r="AW419" s="13" t="s">
        <v>37</v>
      </c>
      <c r="AX419" s="13" t="s">
        <v>75</v>
      </c>
      <c r="AY419" s="235" t="s">
        <v>134</v>
      </c>
    </row>
    <row r="420" s="15" customFormat="1">
      <c r="A420" s="15"/>
      <c r="B420" s="247"/>
      <c r="C420" s="248"/>
      <c r="D420" s="226" t="s">
        <v>145</v>
      </c>
      <c r="E420" s="249" t="s">
        <v>19</v>
      </c>
      <c r="F420" s="250" t="s">
        <v>325</v>
      </c>
      <c r="G420" s="248"/>
      <c r="H420" s="249" t="s">
        <v>19</v>
      </c>
      <c r="I420" s="251"/>
      <c r="J420" s="248"/>
      <c r="K420" s="248"/>
      <c r="L420" s="252"/>
      <c r="M420" s="253"/>
      <c r="N420" s="254"/>
      <c r="O420" s="254"/>
      <c r="P420" s="254"/>
      <c r="Q420" s="254"/>
      <c r="R420" s="254"/>
      <c r="S420" s="254"/>
      <c r="T420" s="255"/>
      <c r="U420" s="15"/>
      <c r="V420" s="15"/>
      <c r="W420" s="15"/>
      <c r="X420" s="15"/>
      <c r="Y420" s="15"/>
      <c r="Z420" s="15"/>
      <c r="AA420" s="15"/>
      <c r="AB420" s="15"/>
      <c r="AC420" s="15"/>
      <c r="AD420" s="15"/>
      <c r="AE420" s="15"/>
      <c r="AT420" s="256" t="s">
        <v>145</v>
      </c>
      <c r="AU420" s="256" t="s">
        <v>85</v>
      </c>
      <c r="AV420" s="15" t="s">
        <v>83</v>
      </c>
      <c r="AW420" s="15" t="s">
        <v>37</v>
      </c>
      <c r="AX420" s="15" t="s">
        <v>75</v>
      </c>
      <c r="AY420" s="256" t="s">
        <v>134</v>
      </c>
    </row>
    <row r="421" s="13" customFormat="1">
      <c r="A421" s="13"/>
      <c r="B421" s="224"/>
      <c r="C421" s="225"/>
      <c r="D421" s="226" t="s">
        <v>145</v>
      </c>
      <c r="E421" s="227" t="s">
        <v>19</v>
      </c>
      <c r="F421" s="228" t="s">
        <v>955</v>
      </c>
      <c r="G421" s="225"/>
      <c r="H421" s="229">
        <v>17.760000000000002</v>
      </c>
      <c r="I421" s="230"/>
      <c r="J421" s="225"/>
      <c r="K421" s="225"/>
      <c r="L421" s="231"/>
      <c r="M421" s="232"/>
      <c r="N421" s="233"/>
      <c r="O421" s="233"/>
      <c r="P421" s="233"/>
      <c r="Q421" s="233"/>
      <c r="R421" s="233"/>
      <c r="S421" s="233"/>
      <c r="T421" s="234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35" t="s">
        <v>145</v>
      </c>
      <c r="AU421" s="235" t="s">
        <v>85</v>
      </c>
      <c r="AV421" s="13" t="s">
        <v>85</v>
      </c>
      <c r="AW421" s="13" t="s">
        <v>37</v>
      </c>
      <c r="AX421" s="13" t="s">
        <v>75</v>
      </c>
      <c r="AY421" s="235" t="s">
        <v>134</v>
      </c>
    </row>
    <row r="422" s="14" customFormat="1">
      <c r="A422" s="14"/>
      <c r="B422" s="236"/>
      <c r="C422" s="237"/>
      <c r="D422" s="226" t="s">
        <v>145</v>
      </c>
      <c r="E422" s="238" t="s">
        <v>19</v>
      </c>
      <c r="F422" s="239" t="s">
        <v>147</v>
      </c>
      <c r="G422" s="237"/>
      <c r="H422" s="240">
        <v>46.176000000000002</v>
      </c>
      <c r="I422" s="241"/>
      <c r="J422" s="237"/>
      <c r="K422" s="237"/>
      <c r="L422" s="242"/>
      <c r="M422" s="243"/>
      <c r="N422" s="244"/>
      <c r="O422" s="244"/>
      <c r="P422" s="244"/>
      <c r="Q422" s="244"/>
      <c r="R422" s="244"/>
      <c r="S422" s="244"/>
      <c r="T422" s="245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46" t="s">
        <v>145</v>
      </c>
      <c r="AU422" s="246" t="s">
        <v>85</v>
      </c>
      <c r="AV422" s="14" t="s">
        <v>141</v>
      </c>
      <c r="AW422" s="14" t="s">
        <v>37</v>
      </c>
      <c r="AX422" s="14" t="s">
        <v>83</v>
      </c>
      <c r="AY422" s="246" t="s">
        <v>134</v>
      </c>
    </row>
    <row r="423" s="2" customFormat="1" ht="16.5" customHeight="1">
      <c r="A423" s="40"/>
      <c r="B423" s="41"/>
      <c r="C423" s="257" t="s">
        <v>625</v>
      </c>
      <c r="D423" s="257" t="s">
        <v>242</v>
      </c>
      <c r="E423" s="258" t="s">
        <v>751</v>
      </c>
      <c r="F423" s="259" t="s">
        <v>752</v>
      </c>
      <c r="G423" s="260" t="s">
        <v>245</v>
      </c>
      <c r="H423" s="261">
        <v>0.002</v>
      </c>
      <c r="I423" s="262"/>
      <c r="J423" s="263">
        <f>ROUND(I423*H423,2)</f>
        <v>0</v>
      </c>
      <c r="K423" s="259" t="s">
        <v>140</v>
      </c>
      <c r="L423" s="264"/>
      <c r="M423" s="265" t="s">
        <v>19</v>
      </c>
      <c r="N423" s="266" t="s">
        <v>46</v>
      </c>
      <c r="O423" s="86"/>
      <c r="P423" s="215">
        <f>O423*H423</f>
        <v>0</v>
      </c>
      <c r="Q423" s="215">
        <v>1</v>
      </c>
      <c r="R423" s="215">
        <f>Q423*H423</f>
        <v>0.002</v>
      </c>
      <c r="S423" s="215">
        <v>0</v>
      </c>
      <c r="T423" s="216">
        <f>S423*H423</f>
        <v>0</v>
      </c>
      <c r="U423" s="40"/>
      <c r="V423" s="40"/>
      <c r="W423" s="40"/>
      <c r="X423" s="40"/>
      <c r="Y423" s="40"/>
      <c r="Z423" s="40"/>
      <c r="AA423" s="40"/>
      <c r="AB423" s="40"/>
      <c r="AC423" s="40"/>
      <c r="AD423" s="40"/>
      <c r="AE423" s="40"/>
      <c r="AR423" s="217" t="s">
        <v>350</v>
      </c>
      <c r="AT423" s="217" t="s">
        <v>242</v>
      </c>
      <c r="AU423" s="217" t="s">
        <v>85</v>
      </c>
      <c r="AY423" s="19" t="s">
        <v>134</v>
      </c>
      <c r="BE423" s="218">
        <f>IF(N423="základní",J423,0)</f>
        <v>0</v>
      </c>
      <c r="BF423" s="218">
        <f>IF(N423="snížená",J423,0)</f>
        <v>0</v>
      </c>
      <c r="BG423" s="218">
        <f>IF(N423="zákl. přenesená",J423,0)</f>
        <v>0</v>
      </c>
      <c r="BH423" s="218">
        <f>IF(N423="sníž. přenesená",J423,0)</f>
        <v>0</v>
      </c>
      <c r="BI423" s="218">
        <f>IF(N423="nulová",J423,0)</f>
        <v>0</v>
      </c>
      <c r="BJ423" s="19" t="s">
        <v>83</v>
      </c>
      <c r="BK423" s="218">
        <f>ROUND(I423*H423,2)</f>
        <v>0</v>
      </c>
      <c r="BL423" s="19" t="s">
        <v>241</v>
      </c>
      <c r="BM423" s="217" t="s">
        <v>956</v>
      </c>
    </row>
    <row r="424" s="2" customFormat="1">
      <c r="A424" s="40"/>
      <c r="B424" s="41"/>
      <c r="C424" s="42"/>
      <c r="D424" s="219" t="s">
        <v>143</v>
      </c>
      <c r="E424" s="42"/>
      <c r="F424" s="220" t="s">
        <v>754</v>
      </c>
      <c r="G424" s="42"/>
      <c r="H424" s="42"/>
      <c r="I424" s="221"/>
      <c r="J424" s="42"/>
      <c r="K424" s="42"/>
      <c r="L424" s="46"/>
      <c r="M424" s="222"/>
      <c r="N424" s="223"/>
      <c r="O424" s="86"/>
      <c r="P424" s="86"/>
      <c r="Q424" s="86"/>
      <c r="R424" s="86"/>
      <c r="S424" s="86"/>
      <c r="T424" s="87"/>
      <c r="U424" s="40"/>
      <c r="V424" s="40"/>
      <c r="W424" s="40"/>
      <c r="X424" s="40"/>
      <c r="Y424" s="40"/>
      <c r="Z424" s="40"/>
      <c r="AA424" s="40"/>
      <c r="AB424" s="40"/>
      <c r="AC424" s="40"/>
      <c r="AD424" s="40"/>
      <c r="AE424" s="40"/>
      <c r="AT424" s="19" t="s">
        <v>143</v>
      </c>
      <c r="AU424" s="19" t="s">
        <v>85</v>
      </c>
    </row>
    <row r="425" s="2" customFormat="1">
      <c r="A425" s="40"/>
      <c r="B425" s="41"/>
      <c r="C425" s="42"/>
      <c r="D425" s="226" t="s">
        <v>740</v>
      </c>
      <c r="E425" s="42"/>
      <c r="F425" s="278" t="s">
        <v>755</v>
      </c>
      <c r="G425" s="42"/>
      <c r="H425" s="42"/>
      <c r="I425" s="221"/>
      <c r="J425" s="42"/>
      <c r="K425" s="42"/>
      <c r="L425" s="46"/>
      <c r="M425" s="222"/>
      <c r="N425" s="223"/>
      <c r="O425" s="86"/>
      <c r="P425" s="86"/>
      <c r="Q425" s="86"/>
      <c r="R425" s="86"/>
      <c r="S425" s="86"/>
      <c r="T425" s="87"/>
      <c r="U425" s="40"/>
      <c r="V425" s="40"/>
      <c r="W425" s="40"/>
      <c r="X425" s="40"/>
      <c r="Y425" s="40"/>
      <c r="Z425" s="40"/>
      <c r="AA425" s="40"/>
      <c r="AB425" s="40"/>
      <c r="AC425" s="40"/>
      <c r="AD425" s="40"/>
      <c r="AE425" s="40"/>
      <c r="AT425" s="19" t="s">
        <v>740</v>
      </c>
      <c r="AU425" s="19" t="s">
        <v>85</v>
      </c>
    </row>
    <row r="426" s="13" customFormat="1">
      <c r="A426" s="13"/>
      <c r="B426" s="224"/>
      <c r="C426" s="225"/>
      <c r="D426" s="226" t="s">
        <v>145</v>
      </c>
      <c r="E426" s="227" t="s">
        <v>19</v>
      </c>
      <c r="F426" s="228" t="s">
        <v>957</v>
      </c>
      <c r="G426" s="225"/>
      <c r="H426" s="229">
        <v>0.017999999999999999</v>
      </c>
      <c r="I426" s="230"/>
      <c r="J426" s="225"/>
      <c r="K426" s="225"/>
      <c r="L426" s="231"/>
      <c r="M426" s="232"/>
      <c r="N426" s="233"/>
      <c r="O426" s="233"/>
      <c r="P426" s="233"/>
      <c r="Q426" s="233"/>
      <c r="R426" s="233"/>
      <c r="S426" s="233"/>
      <c r="T426" s="234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35" t="s">
        <v>145</v>
      </c>
      <c r="AU426" s="235" t="s">
        <v>85</v>
      </c>
      <c r="AV426" s="13" t="s">
        <v>85</v>
      </c>
      <c r="AW426" s="13" t="s">
        <v>37</v>
      </c>
      <c r="AX426" s="13" t="s">
        <v>83</v>
      </c>
      <c r="AY426" s="235" t="s">
        <v>134</v>
      </c>
    </row>
    <row r="427" s="13" customFormat="1">
      <c r="A427" s="13"/>
      <c r="B427" s="224"/>
      <c r="C427" s="225"/>
      <c r="D427" s="226" t="s">
        <v>145</v>
      </c>
      <c r="E427" s="225"/>
      <c r="F427" s="228" t="s">
        <v>958</v>
      </c>
      <c r="G427" s="225"/>
      <c r="H427" s="229">
        <v>0.002</v>
      </c>
      <c r="I427" s="230"/>
      <c r="J427" s="225"/>
      <c r="K427" s="225"/>
      <c r="L427" s="231"/>
      <c r="M427" s="232"/>
      <c r="N427" s="233"/>
      <c r="O427" s="233"/>
      <c r="P427" s="233"/>
      <c r="Q427" s="233"/>
      <c r="R427" s="233"/>
      <c r="S427" s="233"/>
      <c r="T427" s="234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35" t="s">
        <v>145</v>
      </c>
      <c r="AU427" s="235" t="s">
        <v>85</v>
      </c>
      <c r="AV427" s="13" t="s">
        <v>85</v>
      </c>
      <c r="AW427" s="13" t="s">
        <v>4</v>
      </c>
      <c r="AX427" s="13" t="s">
        <v>83</v>
      </c>
      <c r="AY427" s="235" t="s">
        <v>134</v>
      </c>
    </row>
    <row r="428" s="2" customFormat="1" ht="16.5" customHeight="1">
      <c r="A428" s="40"/>
      <c r="B428" s="41"/>
      <c r="C428" s="206" t="s">
        <v>632</v>
      </c>
      <c r="D428" s="206" t="s">
        <v>136</v>
      </c>
      <c r="E428" s="207" t="s">
        <v>759</v>
      </c>
      <c r="F428" s="208" t="s">
        <v>760</v>
      </c>
      <c r="G428" s="209" t="s">
        <v>139</v>
      </c>
      <c r="H428" s="210">
        <v>7.4000000000000004</v>
      </c>
      <c r="I428" s="211"/>
      <c r="J428" s="212">
        <f>ROUND(I428*H428,2)</f>
        <v>0</v>
      </c>
      <c r="K428" s="208" t="s">
        <v>140</v>
      </c>
      <c r="L428" s="46"/>
      <c r="M428" s="213" t="s">
        <v>19</v>
      </c>
      <c r="N428" s="214" t="s">
        <v>46</v>
      </c>
      <c r="O428" s="86"/>
      <c r="P428" s="215">
        <f>O428*H428</f>
        <v>0</v>
      </c>
      <c r="Q428" s="215">
        <v>0.00037530000000000002</v>
      </c>
      <c r="R428" s="215">
        <f>Q428*H428</f>
        <v>0.0027772200000000004</v>
      </c>
      <c r="S428" s="215">
        <v>0</v>
      </c>
      <c r="T428" s="216">
        <f>S428*H428</f>
        <v>0</v>
      </c>
      <c r="U428" s="40"/>
      <c r="V428" s="40"/>
      <c r="W428" s="40"/>
      <c r="X428" s="40"/>
      <c r="Y428" s="40"/>
      <c r="Z428" s="40"/>
      <c r="AA428" s="40"/>
      <c r="AB428" s="40"/>
      <c r="AC428" s="40"/>
      <c r="AD428" s="40"/>
      <c r="AE428" s="40"/>
      <c r="AR428" s="217" t="s">
        <v>241</v>
      </c>
      <c r="AT428" s="217" t="s">
        <v>136</v>
      </c>
      <c r="AU428" s="217" t="s">
        <v>85</v>
      </c>
      <c r="AY428" s="19" t="s">
        <v>134</v>
      </c>
      <c r="BE428" s="218">
        <f>IF(N428="základní",J428,0)</f>
        <v>0</v>
      </c>
      <c r="BF428" s="218">
        <f>IF(N428="snížená",J428,0)</f>
        <v>0</v>
      </c>
      <c r="BG428" s="218">
        <f>IF(N428="zákl. přenesená",J428,0)</f>
        <v>0</v>
      </c>
      <c r="BH428" s="218">
        <f>IF(N428="sníž. přenesená",J428,0)</f>
        <v>0</v>
      </c>
      <c r="BI428" s="218">
        <f>IF(N428="nulová",J428,0)</f>
        <v>0</v>
      </c>
      <c r="BJ428" s="19" t="s">
        <v>83</v>
      </c>
      <c r="BK428" s="218">
        <f>ROUND(I428*H428,2)</f>
        <v>0</v>
      </c>
      <c r="BL428" s="19" t="s">
        <v>241</v>
      </c>
      <c r="BM428" s="217" t="s">
        <v>959</v>
      </c>
    </row>
    <row r="429" s="2" customFormat="1">
      <c r="A429" s="40"/>
      <c r="B429" s="41"/>
      <c r="C429" s="42"/>
      <c r="D429" s="219" t="s">
        <v>143</v>
      </c>
      <c r="E429" s="42"/>
      <c r="F429" s="220" t="s">
        <v>762</v>
      </c>
      <c r="G429" s="42"/>
      <c r="H429" s="42"/>
      <c r="I429" s="221"/>
      <c r="J429" s="42"/>
      <c r="K429" s="42"/>
      <c r="L429" s="46"/>
      <c r="M429" s="222"/>
      <c r="N429" s="223"/>
      <c r="O429" s="86"/>
      <c r="P429" s="86"/>
      <c r="Q429" s="86"/>
      <c r="R429" s="86"/>
      <c r="S429" s="86"/>
      <c r="T429" s="87"/>
      <c r="U429" s="40"/>
      <c r="V429" s="40"/>
      <c r="W429" s="40"/>
      <c r="X429" s="40"/>
      <c r="Y429" s="40"/>
      <c r="Z429" s="40"/>
      <c r="AA429" s="40"/>
      <c r="AB429" s="40"/>
      <c r="AC429" s="40"/>
      <c r="AD429" s="40"/>
      <c r="AE429" s="40"/>
      <c r="AT429" s="19" t="s">
        <v>143</v>
      </c>
      <c r="AU429" s="19" t="s">
        <v>85</v>
      </c>
    </row>
    <row r="430" s="13" customFormat="1">
      <c r="A430" s="13"/>
      <c r="B430" s="224"/>
      <c r="C430" s="225"/>
      <c r="D430" s="226" t="s">
        <v>145</v>
      </c>
      <c r="E430" s="227" t="s">
        <v>19</v>
      </c>
      <c r="F430" s="228" t="s">
        <v>841</v>
      </c>
      <c r="G430" s="225"/>
      <c r="H430" s="229">
        <v>7.4000000000000004</v>
      </c>
      <c r="I430" s="230"/>
      <c r="J430" s="225"/>
      <c r="K430" s="225"/>
      <c r="L430" s="231"/>
      <c r="M430" s="232"/>
      <c r="N430" s="233"/>
      <c r="O430" s="233"/>
      <c r="P430" s="233"/>
      <c r="Q430" s="233"/>
      <c r="R430" s="233"/>
      <c r="S430" s="233"/>
      <c r="T430" s="234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35" t="s">
        <v>145</v>
      </c>
      <c r="AU430" s="235" t="s">
        <v>85</v>
      </c>
      <c r="AV430" s="13" t="s">
        <v>85</v>
      </c>
      <c r="AW430" s="13" t="s">
        <v>37</v>
      </c>
      <c r="AX430" s="13" t="s">
        <v>75</v>
      </c>
      <c r="AY430" s="235" t="s">
        <v>134</v>
      </c>
    </row>
    <row r="431" s="14" customFormat="1">
      <c r="A431" s="14"/>
      <c r="B431" s="236"/>
      <c r="C431" s="237"/>
      <c r="D431" s="226" t="s">
        <v>145</v>
      </c>
      <c r="E431" s="238" t="s">
        <v>19</v>
      </c>
      <c r="F431" s="239" t="s">
        <v>147</v>
      </c>
      <c r="G431" s="237"/>
      <c r="H431" s="240">
        <v>7.4000000000000004</v>
      </c>
      <c r="I431" s="241"/>
      <c r="J431" s="237"/>
      <c r="K431" s="237"/>
      <c r="L431" s="242"/>
      <c r="M431" s="243"/>
      <c r="N431" s="244"/>
      <c r="O431" s="244"/>
      <c r="P431" s="244"/>
      <c r="Q431" s="244"/>
      <c r="R431" s="244"/>
      <c r="S431" s="244"/>
      <c r="T431" s="245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46" t="s">
        <v>145</v>
      </c>
      <c r="AU431" s="246" t="s">
        <v>85</v>
      </c>
      <c r="AV431" s="14" t="s">
        <v>141</v>
      </c>
      <c r="AW431" s="14" t="s">
        <v>37</v>
      </c>
      <c r="AX431" s="14" t="s">
        <v>83</v>
      </c>
      <c r="AY431" s="246" t="s">
        <v>134</v>
      </c>
    </row>
    <row r="432" s="2" customFormat="1" ht="24.15" customHeight="1">
      <c r="A432" s="40"/>
      <c r="B432" s="41"/>
      <c r="C432" s="257" t="s">
        <v>638</v>
      </c>
      <c r="D432" s="257" t="s">
        <v>242</v>
      </c>
      <c r="E432" s="258" t="s">
        <v>764</v>
      </c>
      <c r="F432" s="259" t="s">
        <v>765</v>
      </c>
      <c r="G432" s="260" t="s">
        <v>139</v>
      </c>
      <c r="H432" s="261">
        <v>8.5099999999999998</v>
      </c>
      <c r="I432" s="262"/>
      <c r="J432" s="263">
        <f>ROUND(I432*H432,2)</f>
        <v>0</v>
      </c>
      <c r="K432" s="259" t="s">
        <v>140</v>
      </c>
      <c r="L432" s="264"/>
      <c r="M432" s="265" t="s">
        <v>19</v>
      </c>
      <c r="N432" s="266" t="s">
        <v>46</v>
      </c>
      <c r="O432" s="86"/>
      <c r="P432" s="215">
        <f>O432*H432</f>
        <v>0</v>
      </c>
      <c r="Q432" s="215">
        <v>0.0064000000000000003</v>
      </c>
      <c r="R432" s="215">
        <f>Q432*H432</f>
        <v>0.054463999999999999</v>
      </c>
      <c r="S432" s="215">
        <v>0</v>
      </c>
      <c r="T432" s="216">
        <f>S432*H432</f>
        <v>0</v>
      </c>
      <c r="U432" s="40"/>
      <c r="V432" s="40"/>
      <c r="W432" s="40"/>
      <c r="X432" s="40"/>
      <c r="Y432" s="40"/>
      <c r="Z432" s="40"/>
      <c r="AA432" s="40"/>
      <c r="AB432" s="40"/>
      <c r="AC432" s="40"/>
      <c r="AD432" s="40"/>
      <c r="AE432" s="40"/>
      <c r="AR432" s="217" t="s">
        <v>350</v>
      </c>
      <c r="AT432" s="217" t="s">
        <v>242</v>
      </c>
      <c r="AU432" s="217" t="s">
        <v>85</v>
      </c>
      <c r="AY432" s="19" t="s">
        <v>134</v>
      </c>
      <c r="BE432" s="218">
        <f>IF(N432="základní",J432,0)</f>
        <v>0</v>
      </c>
      <c r="BF432" s="218">
        <f>IF(N432="snížená",J432,0)</f>
        <v>0</v>
      </c>
      <c r="BG432" s="218">
        <f>IF(N432="zákl. přenesená",J432,0)</f>
        <v>0</v>
      </c>
      <c r="BH432" s="218">
        <f>IF(N432="sníž. přenesená",J432,0)</f>
        <v>0</v>
      </c>
      <c r="BI432" s="218">
        <f>IF(N432="nulová",J432,0)</f>
        <v>0</v>
      </c>
      <c r="BJ432" s="19" t="s">
        <v>83</v>
      </c>
      <c r="BK432" s="218">
        <f>ROUND(I432*H432,2)</f>
        <v>0</v>
      </c>
      <c r="BL432" s="19" t="s">
        <v>241</v>
      </c>
      <c r="BM432" s="217" t="s">
        <v>960</v>
      </c>
    </row>
    <row r="433" s="2" customFormat="1">
      <c r="A433" s="40"/>
      <c r="B433" s="41"/>
      <c r="C433" s="42"/>
      <c r="D433" s="219" t="s">
        <v>143</v>
      </c>
      <c r="E433" s="42"/>
      <c r="F433" s="220" t="s">
        <v>767</v>
      </c>
      <c r="G433" s="42"/>
      <c r="H433" s="42"/>
      <c r="I433" s="221"/>
      <c r="J433" s="42"/>
      <c r="K433" s="42"/>
      <c r="L433" s="46"/>
      <c r="M433" s="222"/>
      <c r="N433" s="223"/>
      <c r="O433" s="86"/>
      <c r="P433" s="86"/>
      <c r="Q433" s="86"/>
      <c r="R433" s="86"/>
      <c r="S433" s="86"/>
      <c r="T433" s="87"/>
      <c r="U433" s="40"/>
      <c r="V433" s="40"/>
      <c r="W433" s="40"/>
      <c r="X433" s="40"/>
      <c r="Y433" s="40"/>
      <c r="Z433" s="40"/>
      <c r="AA433" s="40"/>
      <c r="AB433" s="40"/>
      <c r="AC433" s="40"/>
      <c r="AD433" s="40"/>
      <c r="AE433" s="40"/>
      <c r="AT433" s="19" t="s">
        <v>143</v>
      </c>
      <c r="AU433" s="19" t="s">
        <v>85</v>
      </c>
    </row>
    <row r="434" s="13" customFormat="1">
      <c r="A434" s="13"/>
      <c r="B434" s="224"/>
      <c r="C434" s="225"/>
      <c r="D434" s="226" t="s">
        <v>145</v>
      </c>
      <c r="E434" s="227" t="s">
        <v>19</v>
      </c>
      <c r="F434" s="228" t="s">
        <v>961</v>
      </c>
      <c r="G434" s="225"/>
      <c r="H434" s="229">
        <v>7.4000000000000004</v>
      </c>
      <c r="I434" s="230"/>
      <c r="J434" s="225"/>
      <c r="K434" s="225"/>
      <c r="L434" s="231"/>
      <c r="M434" s="232"/>
      <c r="N434" s="233"/>
      <c r="O434" s="233"/>
      <c r="P434" s="233"/>
      <c r="Q434" s="233"/>
      <c r="R434" s="233"/>
      <c r="S434" s="233"/>
      <c r="T434" s="234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35" t="s">
        <v>145</v>
      </c>
      <c r="AU434" s="235" t="s">
        <v>85</v>
      </c>
      <c r="AV434" s="13" t="s">
        <v>85</v>
      </c>
      <c r="AW434" s="13" t="s">
        <v>37</v>
      </c>
      <c r="AX434" s="13" t="s">
        <v>83</v>
      </c>
      <c r="AY434" s="235" t="s">
        <v>134</v>
      </c>
    </row>
    <row r="435" s="13" customFormat="1">
      <c r="A435" s="13"/>
      <c r="B435" s="224"/>
      <c r="C435" s="225"/>
      <c r="D435" s="226" t="s">
        <v>145</v>
      </c>
      <c r="E435" s="225"/>
      <c r="F435" s="228" t="s">
        <v>962</v>
      </c>
      <c r="G435" s="225"/>
      <c r="H435" s="229">
        <v>8.5099999999999998</v>
      </c>
      <c r="I435" s="230"/>
      <c r="J435" s="225"/>
      <c r="K435" s="225"/>
      <c r="L435" s="231"/>
      <c r="M435" s="232"/>
      <c r="N435" s="233"/>
      <c r="O435" s="233"/>
      <c r="P435" s="233"/>
      <c r="Q435" s="233"/>
      <c r="R435" s="233"/>
      <c r="S435" s="233"/>
      <c r="T435" s="234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35" t="s">
        <v>145</v>
      </c>
      <c r="AU435" s="235" t="s">
        <v>85</v>
      </c>
      <c r="AV435" s="13" t="s">
        <v>85</v>
      </c>
      <c r="AW435" s="13" t="s">
        <v>4</v>
      </c>
      <c r="AX435" s="13" t="s">
        <v>83</v>
      </c>
      <c r="AY435" s="235" t="s">
        <v>134</v>
      </c>
    </row>
    <row r="436" s="2" customFormat="1" ht="21.75" customHeight="1">
      <c r="A436" s="40"/>
      <c r="B436" s="41"/>
      <c r="C436" s="206" t="s">
        <v>645</v>
      </c>
      <c r="D436" s="206" t="s">
        <v>136</v>
      </c>
      <c r="E436" s="207" t="s">
        <v>776</v>
      </c>
      <c r="F436" s="208" t="s">
        <v>777</v>
      </c>
      <c r="G436" s="209" t="s">
        <v>139</v>
      </c>
      <c r="H436" s="210">
        <v>11.378</v>
      </c>
      <c r="I436" s="211"/>
      <c r="J436" s="212">
        <f>ROUND(I436*H436,2)</f>
        <v>0</v>
      </c>
      <c r="K436" s="208" t="s">
        <v>140</v>
      </c>
      <c r="L436" s="46"/>
      <c r="M436" s="213" t="s">
        <v>19</v>
      </c>
      <c r="N436" s="214" t="s">
        <v>46</v>
      </c>
      <c r="O436" s="86"/>
      <c r="P436" s="215">
        <f>O436*H436</f>
        <v>0</v>
      </c>
      <c r="Q436" s="215">
        <v>0</v>
      </c>
      <c r="R436" s="215">
        <f>Q436*H436</f>
        <v>0</v>
      </c>
      <c r="S436" s="215">
        <v>0</v>
      </c>
      <c r="T436" s="216">
        <f>S436*H436</f>
        <v>0</v>
      </c>
      <c r="U436" s="40"/>
      <c r="V436" s="40"/>
      <c r="W436" s="40"/>
      <c r="X436" s="40"/>
      <c r="Y436" s="40"/>
      <c r="Z436" s="40"/>
      <c r="AA436" s="40"/>
      <c r="AB436" s="40"/>
      <c r="AC436" s="40"/>
      <c r="AD436" s="40"/>
      <c r="AE436" s="40"/>
      <c r="AR436" s="217" t="s">
        <v>241</v>
      </c>
      <c r="AT436" s="217" t="s">
        <v>136</v>
      </c>
      <c r="AU436" s="217" t="s">
        <v>85</v>
      </c>
      <c r="AY436" s="19" t="s">
        <v>134</v>
      </c>
      <c r="BE436" s="218">
        <f>IF(N436="základní",J436,0)</f>
        <v>0</v>
      </c>
      <c r="BF436" s="218">
        <f>IF(N436="snížená",J436,0)</f>
        <v>0</v>
      </c>
      <c r="BG436" s="218">
        <f>IF(N436="zákl. přenesená",J436,0)</f>
        <v>0</v>
      </c>
      <c r="BH436" s="218">
        <f>IF(N436="sníž. přenesená",J436,0)</f>
        <v>0</v>
      </c>
      <c r="BI436" s="218">
        <f>IF(N436="nulová",J436,0)</f>
        <v>0</v>
      </c>
      <c r="BJ436" s="19" t="s">
        <v>83</v>
      </c>
      <c r="BK436" s="218">
        <f>ROUND(I436*H436,2)</f>
        <v>0</v>
      </c>
      <c r="BL436" s="19" t="s">
        <v>241</v>
      </c>
      <c r="BM436" s="217" t="s">
        <v>963</v>
      </c>
    </row>
    <row r="437" s="2" customFormat="1">
      <c r="A437" s="40"/>
      <c r="B437" s="41"/>
      <c r="C437" s="42"/>
      <c r="D437" s="219" t="s">
        <v>143</v>
      </c>
      <c r="E437" s="42"/>
      <c r="F437" s="220" t="s">
        <v>779</v>
      </c>
      <c r="G437" s="42"/>
      <c r="H437" s="42"/>
      <c r="I437" s="221"/>
      <c r="J437" s="42"/>
      <c r="K437" s="42"/>
      <c r="L437" s="46"/>
      <c r="M437" s="222"/>
      <c r="N437" s="223"/>
      <c r="O437" s="86"/>
      <c r="P437" s="86"/>
      <c r="Q437" s="86"/>
      <c r="R437" s="86"/>
      <c r="S437" s="86"/>
      <c r="T437" s="87"/>
      <c r="U437" s="40"/>
      <c r="V437" s="40"/>
      <c r="W437" s="40"/>
      <c r="X437" s="40"/>
      <c r="Y437" s="40"/>
      <c r="Z437" s="40"/>
      <c r="AA437" s="40"/>
      <c r="AB437" s="40"/>
      <c r="AC437" s="40"/>
      <c r="AD437" s="40"/>
      <c r="AE437" s="40"/>
      <c r="AT437" s="19" t="s">
        <v>143</v>
      </c>
      <c r="AU437" s="19" t="s">
        <v>85</v>
      </c>
    </row>
    <row r="438" s="15" customFormat="1">
      <c r="A438" s="15"/>
      <c r="B438" s="247"/>
      <c r="C438" s="248"/>
      <c r="D438" s="226" t="s">
        <v>145</v>
      </c>
      <c r="E438" s="249" t="s">
        <v>19</v>
      </c>
      <c r="F438" s="250" t="s">
        <v>780</v>
      </c>
      <c r="G438" s="248"/>
      <c r="H438" s="249" t="s">
        <v>19</v>
      </c>
      <c r="I438" s="251"/>
      <c r="J438" s="248"/>
      <c r="K438" s="248"/>
      <c r="L438" s="252"/>
      <c r="M438" s="253"/>
      <c r="N438" s="254"/>
      <c r="O438" s="254"/>
      <c r="P438" s="254"/>
      <c r="Q438" s="254"/>
      <c r="R438" s="254"/>
      <c r="S438" s="254"/>
      <c r="T438" s="255"/>
      <c r="U438" s="15"/>
      <c r="V438" s="15"/>
      <c r="W438" s="15"/>
      <c r="X438" s="15"/>
      <c r="Y438" s="15"/>
      <c r="Z438" s="15"/>
      <c r="AA438" s="15"/>
      <c r="AB438" s="15"/>
      <c r="AC438" s="15"/>
      <c r="AD438" s="15"/>
      <c r="AE438" s="15"/>
      <c r="AT438" s="256" t="s">
        <v>145</v>
      </c>
      <c r="AU438" s="256" t="s">
        <v>85</v>
      </c>
      <c r="AV438" s="15" t="s">
        <v>83</v>
      </c>
      <c r="AW438" s="15" t="s">
        <v>37</v>
      </c>
      <c r="AX438" s="15" t="s">
        <v>75</v>
      </c>
      <c r="AY438" s="256" t="s">
        <v>134</v>
      </c>
    </row>
    <row r="439" s="13" customFormat="1">
      <c r="A439" s="13"/>
      <c r="B439" s="224"/>
      <c r="C439" s="225"/>
      <c r="D439" s="226" t="s">
        <v>145</v>
      </c>
      <c r="E439" s="227" t="s">
        <v>19</v>
      </c>
      <c r="F439" s="228" t="s">
        <v>964</v>
      </c>
      <c r="G439" s="225"/>
      <c r="H439" s="229">
        <v>3.145</v>
      </c>
      <c r="I439" s="230"/>
      <c r="J439" s="225"/>
      <c r="K439" s="225"/>
      <c r="L439" s="231"/>
      <c r="M439" s="232"/>
      <c r="N439" s="233"/>
      <c r="O439" s="233"/>
      <c r="P439" s="233"/>
      <c r="Q439" s="233"/>
      <c r="R439" s="233"/>
      <c r="S439" s="233"/>
      <c r="T439" s="234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35" t="s">
        <v>145</v>
      </c>
      <c r="AU439" s="235" t="s">
        <v>85</v>
      </c>
      <c r="AV439" s="13" t="s">
        <v>85</v>
      </c>
      <c r="AW439" s="13" t="s">
        <v>37</v>
      </c>
      <c r="AX439" s="13" t="s">
        <v>75</v>
      </c>
      <c r="AY439" s="235" t="s">
        <v>134</v>
      </c>
    </row>
    <row r="440" s="13" customFormat="1">
      <c r="A440" s="13"/>
      <c r="B440" s="224"/>
      <c r="C440" s="225"/>
      <c r="D440" s="226" t="s">
        <v>145</v>
      </c>
      <c r="E440" s="227" t="s">
        <v>19</v>
      </c>
      <c r="F440" s="228" t="s">
        <v>965</v>
      </c>
      <c r="G440" s="225"/>
      <c r="H440" s="229">
        <v>8.2330000000000005</v>
      </c>
      <c r="I440" s="230"/>
      <c r="J440" s="225"/>
      <c r="K440" s="225"/>
      <c r="L440" s="231"/>
      <c r="M440" s="232"/>
      <c r="N440" s="233"/>
      <c r="O440" s="233"/>
      <c r="P440" s="233"/>
      <c r="Q440" s="233"/>
      <c r="R440" s="233"/>
      <c r="S440" s="233"/>
      <c r="T440" s="234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35" t="s">
        <v>145</v>
      </c>
      <c r="AU440" s="235" t="s">
        <v>85</v>
      </c>
      <c r="AV440" s="13" t="s">
        <v>85</v>
      </c>
      <c r="AW440" s="13" t="s">
        <v>37</v>
      </c>
      <c r="AX440" s="13" t="s">
        <v>75</v>
      </c>
      <c r="AY440" s="235" t="s">
        <v>134</v>
      </c>
    </row>
    <row r="441" s="14" customFormat="1">
      <c r="A441" s="14"/>
      <c r="B441" s="236"/>
      <c r="C441" s="237"/>
      <c r="D441" s="226" t="s">
        <v>145</v>
      </c>
      <c r="E441" s="238" t="s">
        <v>19</v>
      </c>
      <c r="F441" s="239" t="s">
        <v>147</v>
      </c>
      <c r="G441" s="237"/>
      <c r="H441" s="240">
        <v>11.378</v>
      </c>
      <c r="I441" s="241"/>
      <c r="J441" s="237"/>
      <c r="K441" s="237"/>
      <c r="L441" s="242"/>
      <c r="M441" s="243"/>
      <c r="N441" s="244"/>
      <c r="O441" s="244"/>
      <c r="P441" s="244"/>
      <c r="Q441" s="244"/>
      <c r="R441" s="244"/>
      <c r="S441" s="244"/>
      <c r="T441" s="245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46" t="s">
        <v>145</v>
      </c>
      <c r="AU441" s="246" t="s">
        <v>85</v>
      </c>
      <c r="AV441" s="14" t="s">
        <v>141</v>
      </c>
      <c r="AW441" s="14" t="s">
        <v>37</v>
      </c>
      <c r="AX441" s="14" t="s">
        <v>83</v>
      </c>
      <c r="AY441" s="246" t="s">
        <v>134</v>
      </c>
    </row>
    <row r="442" s="2" customFormat="1" ht="16.5" customHeight="1">
      <c r="A442" s="40"/>
      <c r="B442" s="41"/>
      <c r="C442" s="257" t="s">
        <v>654</v>
      </c>
      <c r="D442" s="257" t="s">
        <v>242</v>
      </c>
      <c r="E442" s="258" t="s">
        <v>784</v>
      </c>
      <c r="F442" s="259" t="s">
        <v>785</v>
      </c>
      <c r="G442" s="260" t="s">
        <v>139</v>
      </c>
      <c r="H442" s="261">
        <v>11.378</v>
      </c>
      <c r="I442" s="262"/>
      <c r="J442" s="263">
        <f>ROUND(I442*H442,2)</f>
        <v>0</v>
      </c>
      <c r="K442" s="259" t="s">
        <v>140</v>
      </c>
      <c r="L442" s="264"/>
      <c r="M442" s="265" t="s">
        <v>19</v>
      </c>
      <c r="N442" s="266" t="s">
        <v>46</v>
      </c>
      <c r="O442" s="86"/>
      <c r="P442" s="215">
        <f>O442*H442</f>
        <v>0</v>
      </c>
      <c r="Q442" s="215">
        <v>0.0025400000000000002</v>
      </c>
      <c r="R442" s="215">
        <f>Q442*H442</f>
        <v>0.028900120000000001</v>
      </c>
      <c r="S442" s="215">
        <v>0</v>
      </c>
      <c r="T442" s="216">
        <f>S442*H442</f>
        <v>0</v>
      </c>
      <c r="U442" s="40"/>
      <c r="V442" s="40"/>
      <c r="W442" s="40"/>
      <c r="X442" s="40"/>
      <c r="Y442" s="40"/>
      <c r="Z442" s="40"/>
      <c r="AA442" s="40"/>
      <c r="AB442" s="40"/>
      <c r="AC442" s="40"/>
      <c r="AD442" s="40"/>
      <c r="AE442" s="40"/>
      <c r="AR442" s="217" t="s">
        <v>350</v>
      </c>
      <c r="AT442" s="217" t="s">
        <v>242</v>
      </c>
      <c r="AU442" s="217" t="s">
        <v>85</v>
      </c>
      <c r="AY442" s="19" t="s">
        <v>134</v>
      </c>
      <c r="BE442" s="218">
        <f>IF(N442="základní",J442,0)</f>
        <v>0</v>
      </c>
      <c r="BF442" s="218">
        <f>IF(N442="snížená",J442,0)</f>
        <v>0</v>
      </c>
      <c r="BG442" s="218">
        <f>IF(N442="zákl. přenesená",J442,0)</f>
        <v>0</v>
      </c>
      <c r="BH442" s="218">
        <f>IF(N442="sníž. přenesená",J442,0)</f>
        <v>0</v>
      </c>
      <c r="BI442" s="218">
        <f>IF(N442="nulová",J442,0)</f>
        <v>0</v>
      </c>
      <c r="BJ442" s="19" t="s">
        <v>83</v>
      </c>
      <c r="BK442" s="218">
        <f>ROUND(I442*H442,2)</f>
        <v>0</v>
      </c>
      <c r="BL442" s="19" t="s">
        <v>241</v>
      </c>
      <c r="BM442" s="217" t="s">
        <v>966</v>
      </c>
    </row>
    <row r="443" s="2" customFormat="1">
      <c r="A443" s="40"/>
      <c r="B443" s="41"/>
      <c r="C443" s="42"/>
      <c r="D443" s="219" t="s">
        <v>143</v>
      </c>
      <c r="E443" s="42"/>
      <c r="F443" s="220" t="s">
        <v>787</v>
      </c>
      <c r="G443" s="42"/>
      <c r="H443" s="42"/>
      <c r="I443" s="221"/>
      <c r="J443" s="42"/>
      <c r="K443" s="42"/>
      <c r="L443" s="46"/>
      <c r="M443" s="222"/>
      <c r="N443" s="223"/>
      <c r="O443" s="86"/>
      <c r="P443" s="86"/>
      <c r="Q443" s="86"/>
      <c r="R443" s="86"/>
      <c r="S443" s="86"/>
      <c r="T443" s="87"/>
      <c r="U443" s="40"/>
      <c r="V443" s="40"/>
      <c r="W443" s="40"/>
      <c r="X443" s="40"/>
      <c r="Y443" s="40"/>
      <c r="Z443" s="40"/>
      <c r="AA443" s="40"/>
      <c r="AB443" s="40"/>
      <c r="AC443" s="40"/>
      <c r="AD443" s="40"/>
      <c r="AE443" s="40"/>
      <c r="AT443" s="19" t="s">
        <v>143</v>
      </c>
      <c r="AU443" s="19" t="s">
        <v>85</v>
      </c>
    </row>
    <row r="444" s="2" customFormat="1" ht="24.15" customHeight="1">
      <c r="A444" s="40"/>
      <c r="B444" s="41"/>
      <c r="C444" s="206" t="s">
        <v>661</v>
      </c>
      <c r="D444" s="206" t="s">
        <v>136</v>
      </c>
      <c r="E444" s="207" t="s">
        <v>789</v>
      </c>
      <c r="F444" s="208" t="s">
        <v>790</v>
      </c>
      <c r="G444" s="209" t="s">
        <v>245</v>
      </c>
      <c r="H444" s="210">
        <v>0.099000000000000005</v>
      </c>
      <c r="I444" s="211"/>
      <c r="J444" s="212">
        <f>ROUND(I444*H444,2)</f>
        <v>0</v>
      </c>
      <c r="K444" s="208" t="s">
        <v>140</v>
      </c>
      <c r="L444" s="46"/>
      <c r="M444" s="213" t="s">
        <v>19</v>
      </c>
      <c r="N444" s="214" t="s">
        <v>46</v>
      </c>
      <c r="O444" s="86"/>
      <c r="P444" s="215">
        <f>O444*H444</f>
        <v>0</v>
      </c>
      <c r="Q444" s="215">
        <v>0</v>
      </c>
      <c r="R444" s="215">
        <f>Q444*H444</f>
        <v>0</v>
      </c>
      <c r="S444" s="215">
        <v>0</v>
      </c>
      <c r="T444" s="216">
        <f>S444*H444</f>
        <v>0</v>
      </c>
      <c r="U444" s="40"/>
      <c r="V444" s="40"/>
      <c r="W444" s="40"/>
      <c r="X444" s="40"/>
      <c r="Y444" s="40"/>
      <c r="Z444" s="40"/>
      <c r="AA444" s="40"/>
      <c r="AB444" s="40"/>
      <c r="AC444" s="40"/>
      <c r="AD444" s="40"/>
      <c r="AE444" s="40"/>
      <c r="AR444" s="217" t="s">
        <v>241</v>
      </c>
      <c r="AT444" s="217" t="s">
        <v>136</v>
      </c>
      <c r="AU444" s="217" t="s">
        <v>85</v>
      </c>
      <c r="AY444" s="19" t="s">
        <v>134</v>
      </c>
      <c r="BE444" s="218">
        <f>IF(N444="základní",J444,0)</f>
        <v>0</v>
      </c>
      <c r="BF444" s="218">
        <f>IF(N444="snížená",J444,0)</f>
        <v>0</v>
      </c>
      <c r="BG444" s="218">
        <f>IF(N444="zákl. přenesená",J444,0)</f>
        <v>0</v>
      </c>
      <c r="BH444" s="218">
        <f>IF(N444="sníž. přenesená",J444,0)</f>
        <v>0</v>
      </c>
      <c r="BI444" s="218">
        <f>IF(N444="nulová",J444,0)</f>
        <v>0</v>
      </c>
      <c r="BJ444" s="19" t="s">
        <v>83</v>
      </c>
      <c r="BK444" s="218">
        <f>ROUND(I444*H444,2)</f>
        <v>0</v>
      </c>
      <c r="BL444" s="19" t="s">
        <v>241</v>
      </c>
      <c r="BM444" s="217" t="s">
        <v>967</v>
      </c>
    </row>
    <row r="445" s="2" customFormat="1">
      <c r="A445" s="40"/>
      <c r="B445" s="41"/>
      <c r="C445" s="42"/>
      <c r="D445" s="219" t="s">
        <v>143</v>
      </c>
      <c r="E445" s="42"/>
      <c r="F445" s="220" t="s">
        <v>792</v>
      </c>
      <c r="G445" s="42"/>
      <c r="H445" s="42"/>
      <c r="I445" s="221"/>
      <c r="J445" s="42"/>
      <c r="K445" s="42"/>
      <c r="L445" s="46"/>
      <c r="M445" s="279"/>
      <c r="N445" s="280"/>
      <c r="O445" s="281"/>
      <c r="P445" s="281"/>
      <c r="Q445" s="281"/>
      <c r="R445" s="281"/>
      <c r="S445" s="281"/>
      <c r="T445" s="282"/>
      <c r="U445" s="40"/>
      <c r="V445" s="40"/>
      <c r="W445" s="40"/>
      <c r="X445" s="40"/>
      <c r="Y445" s="40"/>
      <c r="Z445" s="40"/>
      <c r="AA445" s="40"/>
      <c r="AB445" s="40"/>
      <c r="AC445" s="40"/>
      <c r="AD445" s="40"/>
      <c r="AE445" s="40"/>
      <c r="AT445" s="19" t="s">
        <v>143</v>
      </c>
      <c r="AU445" s="19" t="s">
        <v>85</v>
      </c>
    </row>
    <row r="446" s="2" customFormat="1" ht="6.96" customHeight="1">
      <c r="A446" s="40"/>
      <c r="B446" s="61"/>
      <c r="C446" s="62"/>
      <c r="D446" s="62"/>
      <c r="E446" s="62"/>
      <c r="F446" s="62"/>
      <c r="G446" s="62"/>
      <c r="H446" s="62"/>
      <c r="I446" s="62"/>
      <c r="J446" s="62"/>
      <c r="K446" s="62"/>
      <c r="L446" s="46"/>
      <c r="M446" s="40"/>
      <c r="O446" s="40"/>
      <c r="P446" s="40"/>
      <c r="Q446" s="40"/>
      <c r="R446" s="40"/>
      <c r="S446" s="40"/>
      <c r="T446" s="40"/>
      <c r="U446" s="40"/>
      <c r="V446" s="40"/>
      <c r="W446" s="40"/>
      <c r="X446" s="40"/>
      <c r="Y446" s="40"/>
      <c r="Z446" s="40"/>
      <c r="AA446" s="40"/>
      <c r="AB446" s="40"/>
      <c r="AC446" s="40"/>
      <c r="AD446" s="40"/>
      <c r="AE446" s="40"/>
    </row>
  </sheetData>
  <sheetProtection sheet="1" autoFilter="0" formatColumns="0" formatRows="0" objects="1" scenarios="1" spinCount="100000" saltValue="2w8zIpiOl3Uu1OGS2M3VDvasbzLIs91jpPjyrCtQBVd2sVgZw154UuDFvAauO+oUxv2vG6TFXDPFp64nxq7I3g==" hashValue="S81bfrXD/wxm6WJ/lHIaHjqyqo2LupbkC6jxE0CbLK1Civa9ndnfFkvAS55+H0e7xoFp17nYLuyWjNZNa2ssXg==" algorithmName="SHA-512" password="CC35"/>
  <autoFilter ref="C89:K445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94" r:id="rId1" display="https://podminky.urs.cz/item/CS_URS_2021_02/111211201"/>
    <hyperlink ref="F100" r:id="rId2" display="https://podminky.urs.cz/item/CS_URS_2021_02/113107324"/>
    <hyperlink ref="F107" r:id="rId3" display="https://podminky.urs.cz/item/CS_URS_2021_02/115001106"/>
    <hyperlink ref="F111" r:id="rId4" display="https://podminky.urs.cz/item/CS_URS_2021_02/115101202"/>
    <hyperlink ref="F115" r:id="rId5" display="https://podminky.urs.cz/item/CS_URS_2021_02/115101302"/>
    <hyperlink ref="F117" r:id="rId6" display="https://podminky.urs.cz/item/CS_URS_2021_02/121151103"/>
    <hyperlink ref="F121" r:id="rId7" display="https://podminky.urs.cz/item/CS_URS_2021_02/124353100"/>
    <hyperlink ref="F126" r:id="rId8" display="https://podminky.urs.cz/item/CS_URS_2021_02/124353119"/>
    <hyperlink ref="F128" r:id="rId9" display="https://podminky.urs.cz/item/CS_URS_2021_02/153112122"/>
    <hyperlink ref="F132" r:id="rId10" display="https://podminky.urs.cz/item/CS_URS_2021_02/153113112"/>
    <hyperlink ref="F136" r:id="rId11" display="https://podminky.urs.cz/item/CS_URS_2021_02/15920R001"/>
    <hyperlink ref="F141" r:id="rId12" display="https://podminky.urs.cz/item/CS_URS_2021_02/162751117"/>
    <hyperlink ref="F145" r:id="rId13" display="https://podminky.urs.cz/item/CS_URS_2021_02/162751119"/>
    <hyperlink ref="F149" r:id="rId14" display="https://podminky.urs.cz/item/CS_URS_2021_02/171103101"/>
    <hyperlink ref="F153" r:id="rId15" display="https://podminky.urs.cz/item/CS_URS_2021_02/58125110"/>
    <hyperlink ref="F156" r:id="rId16" display="https://podminky.urs.cz/item/CS_URS_2021_02/171201231"/>
    <hyperlink ref="F159" r:id="rId17" display="https://podminky.urs.cz/item/CS_URS_2021_02/174151101"/>
    <hyperlink ref="F167" r:id="rId18" display="https://podminky.urs.cz/item/CS_URS_2021_02/58344171"/>
    <hyperlink ref="F170" r:id="rId19" display="https://podminky.urs.cz/item/CS_URS_2021_02/181202305"/>
    <hyperlink ref="F174" r:id="rId20" display="https://podminky.urs.cz/item/CS_URS_2021_02/181411122"/>
    <hyperlink ref="F178" r:id="rId21" display="https://podminky.urs.cz/item/CS_URS_2021_02/005724740"/>
    <hyperlink ref="F182" r:id="rId22" display="https://podminky.urs.cz/item/CS_URS_2021_02/182351023"/>
    <hyperlink ref="F187" r:id="rId23" display="https://podminky.urs.cz/item/CS_URS_2021_02/211971110"/>
    <hyperlink ref="F198" r:id="rId24" display="https://podminky.urs.cz/item/CS_URS_2021_02/69311089"/>
    <hyperlink ref="F200" r:id="rId25" display="https://podminky.urs.cz/item/CS_URS_2021_02/212795111"/>
    <hyperlink ref="F205" r:id="rId26" display="https://podminky.urs.cz/item/CS_URS_2021_02/274321118"/>
    <hyperlink ref="F210" r:id="rId27" display="https://podminky.urs.cz/item/CS_URS_2021_02/274354111"/>
    <hyperlink ref="F216" r:id="rId28" display="https://podminky.urs.cz/item/CS_URS_2021_02/274354211"/>
    <hyperlink ref="F218" r:id="rId29" display="https://podminky.urs.cz/item/CS_URS_2021_02/274361116"/>
    <hyperlink ref="F223" r:id="rId30" display="https://podminky.urs.cz/item/CS_URS_2021_02/317321118"/>
    <hyperlink ref="F227" r:id="rId31" display="https://podminky.urs.cz/item/CS_URS_2021_02/317353121"/>
    <hyperlink ref="F233" r:id="rId32" display="https://podminky.urs.cz/item/CS_URS_2021_02/317353221"/>
    <hyperlink ref="F235" r:id="rId33" display="https://podminky.urs.cz/item/CS_URS_2021_02/317361116"/>
    <hyperlink ref="F239" r:id="rId34" display="https://podminky.urs.cz/item/CS_URS_2021_02/334323118"/>
    <hyperlink ref="F244" r:id="rId35" display="https://podminky.urs.cz/item/CS_URS_2021_02/334351112"/>
    <hyperlink ref="F251" r:id="rId36" display="https://podminky.urs.cz/item/CS_URS_2021_02/334351211"/>
    <hyperlink ref="F253" r:id="rId37" display="https://podminky.urs.cz/item/CS_URS_2021_02/334361216"/>
    <hyperlink ref="F259" r:id="rId38" display="https://podminky.urs.cz/item/CS_URS_2021_02/421321128"/>
    <hyperlink ref="F264" r:id="rId39" display="https://podminky.urs.cz/item/CS_URS_2021_02/421351131"/>
    <hyperlink ref="F267" r:id="rId40" display="https://podminky.urs.cz/item/CS_URS_2021_02/421351231"/>
    <hyperlink ref="F269" r:id="rId41" display="https://podminky.urs.cz/item/CS_URS_2021_02/421361226"/>
    <hyperlink ref="F273" r:id="rId42" display="https://podminky.urs.cz/item/CS_URS_2021_02/421955112"/>
    <hyperlink ref="F277" r:id="rId43" display="https://podminky.urs.cz/item/CS_URS_2021_02/421955212"/>
    <hyperlink ref="F279" r:id="rId44" display="https://podminky.urs.cz/item/CS_URS_2021_02/451315124"/>
    <hyperlink ref="F283" r:id="rId45" display="https://podminky.urs.cz/item/CS_URS_2021_02/451475121"/>
    <hyperlink ref="F288" r:id="rId46" display="https://podminky.urs.cz/item/CS_URS_2021_02/451475122"/>
    <hyperlink ref="F291" r:id="rId47" display="https://podminky.urs.cz/item/CS_URS_2021_02/451573111"/>
    <hyperlink ref="F300" r:id="rId48" display="https://podminky.urs.cz/item/CS_URS_2021_02/457311114"/>
    <hyperlink ref="F306" r:id="rId49" display="https://podminky.urs.cz/item/CS_URS_2021_02/564831111"/>
    <hyperlink ref="F313" r:id="rId50" display="https://podminky.urs.cz/item/CS_URS_2021_02/564851111"/>
    <hyperlink ref="F320" r:id="rId51" display="https://podminky.urs.cz/item/CS_URS_2021_02/573461113"/>
    <hyperlink ref="F328" r:id="rId52" display="https://podminky.urs.cz/item/CS_URS_2021_02/574381112"/>
    <hyperlink ref="F336" r:id="rId53" display="https://podminky.urs.cz/item/CS_URS_2021_02/113156201"/>
    <hyperlink ref="F341" r:id="rId54" display="https://podminky.urs.cz/item/CS_URS_2021_02/911121211"/>
    <hyperlink ref="F344" r:id="rId55" display="https://podminky.urs.cz/item/CS_URS_2021_02/911121311"/>
    <hyperlink ref="F347" r:id="rId56" display="https://podminky.urs.cz/item/CS_URS_2021_02/936942211"/>
    <hyperlink ref="F352" r:id="rId57" display="https://podminky.urs.cz/item/CS_URS_2021_02/962041211"/>
    <hyperlink ref="F357" r:id="rId58" display="https://podminky.urs.cz/item/CS_URS_2021_02/963051111"/>
    <hyperlink ref="F362" r:id="rId59" display="https://podminky.urs.cz/item/CS_URS_2021_02/963071112"/>
    <hyperlink ref="F366" r:id="rId60" display="https://podminky.urs.cz/item/CS_URS_2021_02/985131111"/>
    <hyperlink ref="F372" r:id="rId61" display="https://podminky.urs.cz/item/CS_URS_2021_02/997013862"/>
    <hyperlink ref="F375" r:id="rId62" display="https://podminky.urs.cz/item/CS_URS_2021_02/997013873"/>
    <hyperlink ref="F379" r:id="rId63" display="https://podminky.urs.cz/item/CS_URS_2021_02/997211511"/>
    <hyperlink ref="F381" r:id="rId64" display="https://podminky.urs.cz/item/CS_URS_2021_02/997211519"/>
    <hyperlink ref="F385" r:id="rId65" display="https://podminky.urs.cz/item/CS_URS_2021_02/997211521"/>
    <hyperlink ref="F389" r:id="rId66" display="https://podminky.urs.cz/item/CS_URS_2021_02/997211529"/>
    <hyperlink ref="F392" r:id="rId67" display="https://podminky.urs.cz/item/CS_URS_2021_02/997211611"/>
    <hyperlink ref="F398" r:id="rId68" display="https://podminky.urs.cz/item/CS_URS_2021_02/998212111"/>
    <hyperlink ref="F402" r:id="rId69" display="https://podminky.urs.cz/item/CS_URS_2021_02/711112001"/>
    <hyperlink ref="F411" r:id="rId70" display="https://podminky.urs.cz/item/CS_URS_2021_02/111631500"/>
    <hyperlink ref="F416" r:id="rId71" display="https://podminky.urs.cz/item/CS_URS_2021_02/711112011"/>
    <hyperlink ref="F424" r:id="rId72" display="https://podminky.urs.cz/item/CS_URS_2021_02/11163152"/>
    <hyperlink ref="F429" r:id="rId73" display="https://podminky.urs.cz/item/CS_URS_2021_02/711341564"/>
    <hyperlink ref="F433" r:id="rId74" display="https://podminky.urs.cz/item/CS_URS_2021_02/62855002"/>
    <hyperlink ref="F437" r:id="rId75" display="https://podminky.urs.cz/item/CS_URS_2021_02/711672051"/>
    <hyperlink ref="F443" r:id="rId76" display="https://podminky.urs.cz/item/CS_URS_2021_02/28322005"/>
    <hyperlink ref="F445" r:id="rId77" display="https://podminky.urs.cz/item/CS_URS_2021_02/998711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78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91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85</v>
      </c>
    </row>
    <row r="4" s="1" customFormat="1" ht="24.96" customHeight="1">
      <c r="B4" s="22"/>
      <c r="D4" s="132" t="s">
        <v>101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Revitalizace Švarcavy - 1.část - Mosty a lávky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102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968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969</v>
      </c>
      <c r="G12" s="40"/>
      <c r="H12" s="40"/>
      <c r="I12" s="134" t="s">
        <v>23</v>
      </c>
      <c r="J12" s="139" t="str">
        <f>'Rekapitulace stavby'!AN8</f>
        <v>15. 6. 2022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tr">
        <f>IF('Rekapitulace stavby'!AN10="","",'Rekapitulace stavby'!AN10)</f>
        <v>00274101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tr">
        <f>IF('Rekapitulace stavby'!E11="","",'Rekapitulace stavby'!E11)</f>
        <v>Město Přelouč</v>
      </c>
      <c r="F15" s="40"/>
      <c r="G15" s="40"/>
      <c r="H15" s="40"/>
      <c r="I15" s="134" t="s">
        <v>29</v>
      </c>
      <c r="J15" s="138" t="str">
        <f>IF('Rekapitulace stavby'!AN11="","",'Rekapitulace stavby'!AN11)</f>
        <v>CZ00274101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31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33</v>
      </c>
      <c r="E20" s="40"/>
      <c r="F20" s="40"/>
      <c r="G20" s="40"/>
      <c r="H20" s="40"/>
      <c r="I20" s="134" t="s">
        <v>26</v>
      </c>
      <c r="J20" s="138" t="str">
        <f>IF('Rekapitulace stavby'!AN16="","",'Rekapitulace stavby'!AN16)</f>
        <v>47116901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stavby'!E17="","",'Rekapitulace stavby'!E17)</f>
        <v>Vodohospodářský rozvoj a výstavba a.s.</v>
      </c>
      <c r="F21" s="40"/>
      <c r="G21" s="40"/>
      <c r="H21" s="40"/>
      <c r="I21" s="134" t="s">
        <v>29</v>
      </c>
      <c r="J21" s="138" t="str">
        <f>IF('Rekapitulace stavby'!AN17="","",'Rekapitulace stavby'!AN17)</f>
        <v>CZ47116901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38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>47116901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>Vodohospodářský rozvoj a výstavba a.s.</v>
      </c>
      <c r="F24" s="40"/>
      <c r="G24" s="40"/>
      <c r="H24" s="40"/>
      <c r="I24" s="134" t="s">
        <v>29</v>
      </c>
      <c r="J24" s="138" t="str">
        <f>IF('Rekapitulace stavby'!AN20="","",'Rekapitulace stavby'!AN20)</f>
        <v>CZ47116901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39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41</v>
      </c>
      <c r="E30" s="40"/>
      <c r="F30" s="40"/>
      <c r="G30" s="40"/>
      <c r="H30" s="40"/>
      <c r="I30" s="40"/>
      <c r="J30" s="146">
        <f>ROUND(J92,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43</v>
      </c>
      <c r="G32" s="40"/>
      <c r="H32" s="40"/>
      <c r="I32" s="147" t="s">
        <v>42</v>
      </c>
      <c r="J32" s="147" t="s">
        <v>44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45</v>
      </c>
      <c r="E33" s="134" t="s">
        <v>46</v>
      </c>
      <c r="F33" s="149">
        <f>ROUND((SUM(BE92:BE239)),  2)</f>
        <v>0</v>
      </c>
      <c r="G33" s="40"/>
      <c r="H33" s="40"/>
      <c r="I33" s="150">
        <v>0.20999999999999999</v>
      </c>
      <c r="J33" s="149">
        <f>ROUND(((SUM(BE92:BE239))*I33),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47</v>
      </c>
      <c r="F34" s="149">
        <f>ROUND((SUM(BF92:BF239)),  2)</f>
        <v>0</v>
      </c>
      <c r="G34" s="40"/>
      <c r="H34" s="40"/>
      <c r="I34" s="150">
        <v>0.14999999999999999</v>
      </c>
      <c r="J34" s="149">
        <f>ROUND(((SUM(BF92:BF239))*I34),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48</v>
      </c>
      <c r="F35" s="149">
        <f>ROUND((SUM(BG92:BG239)),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49</v>
      </c>
      <c r="F36" s="149">
        <f>ROUND((SUM(BH92:BH239)),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50</v>
      </c>
      <c r="F37" s="149">
        <f>ROUND((SUM(BI92:BI239)),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51</v>
      </c>
      <c r="E39" s="153"/>
      <c r="F39" s="153"/>
      <c r="G39" s="154" t="s">
        <v>52</v>
      </c>
      <c r="H39" s="155" t="s">
        <v>53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104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Revitalizace Švarcavy - 1.část - Mosty a lávky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102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03 - Betonový most do 3,5 t, ř. km 0,590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15. 6. 2022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>Město Přelouč</v>
      </c>
      <c r="G54" s="42"/>
      <c r="H54" s="42"/>
      <c r="I54" s="34" t="s">
        <v>33</v>
      </c>
      <c r="J54" s="38" t="str">
        <f>E21</f>
        <v>Vodohospodářský rozvoj a výstavba a.s.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34" t="s">
        <v>38</v>
      </c>
      <c r="J55" s="38" t="str">
        <f>E24</f>
        <v>Vodohospodářský rozvoj a výstavba a.s.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105</v>
      </c>
      <c r="D57" s="164"/>
      <c r="E57" s="164"/>
      <c r="F57" s="164"/>
      <c r="G57" s="164"/>
      <c r="H57" s="164"/>
      <c r="I57" s="164"/>
      <c r="J57" s="165" t="s">
        <v>106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73</v>
      </c>
      <c r="D59" s="42"/>
      <c r="E59" s="42"/>
      <c r="F59" s="42"/>
      <c r="G59" s="42"/>
      <c r="H59" s="42"/>
      <c r="I59" s="42"/>
      <c r="J59" s="104">
        <f>J92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107</v>
      </c>
    </row>
    <row r="60" s="9" customFormat="1" ht="24.96" customHeight="1">
      <c r="A60" s="9"/>
      <c r="B60" s="167"/>
      <c r="C60" s="168"/>
      <c r="D60" s="169" t="s">
        <v>108</v>
      </c>
      <c r="E60" s="170"/>
      <c r="F60" s="170"/>
      <c r="G60" s="170"/>
      <c r="H60" s="170"/>
      <c r="I60" s="170"/>
      <c r="J60" s="171">
        <f>J93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109</v>
      </c>
      <c r="E61" s="176"/>
      <c r="F61" s="176"/>
      <c r="G61" s="176"/>
      <c r="H61" s="176"/>
      <c r="I61" s="176"/>
      <c r="J61" s="177">
        <f>J94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970</v>
      </c>
      <c r="E62" s="176"/>
      <c r="F62" s="176"/>
      <c r="G62" s="176"/>
      <c r="H62" s="176"/>
      <c r="I62" s="176"/>
      <c r="J62" s="177">
        <f>J106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113</v>
      </c>
      <c r="E63" s="176"/>
      <c r="F63" s="176"/>
      <c r="G63" s="176"/>
      <c r="H63" s="176"/>
      <c r="I63" s="176"/>
      <c r="J63" s="177">
        <f>J111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111</v>
      </c>
      <c r="E64" s="176"/>
      <c r="F64" s="176"/>
      <c r="G64" s="176"/>
      <c r="H64" s="176"/>
      <c r="I64" s="176"/>
      <c r="J64" s="177">
        <f>J144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112</v>
      </c>
      <c r="E65" s="176"/>
      <c r="F65" s="176"/>
      <c r="G65" s="176"/>
      <c r="H65" s="176"/>
      <c r="I65" s="176"/>
      <c r="J65" s="177">
        <f>J149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971</v>
      </c>
      <c r="E66" s="176"/>
      <c r="F66" s="176"/>
      <c r="G66" s="176"/>
      <c r="H66" s="176"/>
      <c r="I66" s="176"/>
      <c r="J66" s="177">
        <f>J156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115</v>
      </c>
      <c r="E67" s="176"/>
      <c r="F67" s="176"/>
      <c r="G67" s="176"/>
      <c r="H67" s="176"/>
      <c r="I67" s="176"/>
      <c r="J67" s="177">
        <f>J194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116</v>
      </c>
      <c r="E68" s="176"/>
      <c r="F68" s="176"/>
      <c r="G68" s="176"/>
      <c r="H68" s="176"/>
      <c r="I68" s="176"/>
      <c r="J68" s="177">
        <f>J206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67"/>
      <c r="C69" s="168"/>
      <c r="D69" s="169" t="s">
        <v>117</v>
      </c>
      <c r="E69" s="170"/>
      <c r="F69" s="170"/>
      <c r="G69" s="170"/>
      <c r="H69" s="170"/>
      <c r="I69" s="170"/>
      <c r="J69" s="171">
        <f>J211</f>
        <v>0</v>
      </c>
      <c r="K69" s="168"/>
      <c r="L69" s="172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73"/>
      <c r="C70" s="174"/>
      <c r="D70" s="175" t="s">
        <v>118</v>
      </c>
      <c r="E70" s="176"/>
      <c r="F70" s="176"/>
      <c r="G70" s="176"/>
      <c r="H70" s="176"/>
      <c r="I70" s="176"/>
      <c r="J70" s="177">
        <f>J212</f>
        <v>0</v>
      </c>
      <c r="K70" s="174"/>
      <c r="L70" s="17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3"/>
      <c r="C71" s="174"/>
      <c r="D71" s="175" t="s">
        <v>972</v>
      </c>
      <c r="E71" s="176"/>
      <c r="F71" s="176"/>
      <c r="G71" s="176"/>
      <c r="H71" s="176"/>
      <c r="I71" s="176"/>
      <c r="J71" s="177">
        <f>J213</f>
        <v>0</v>
      </c>
      <c r="K71" s="174"/>
      <c r="L71" s="17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3"/>
      <c r="C72" s="174"/>
      <c r="D72" s="175" t="s">
        <v>973</v>
      </c>
      <c r="E72" s="176"/>
      <c r="F72" s="176"/>
      <c r="G72" s="176"/>
      <c r="H72" s="176"/>
      <c r="I72" s="176"/>
      <c r="J72" s="177">
        <f>J225</f>
        <v>0</v>
      </c>
      <c r="K72" s="174"/>
      <c r="L72" s="17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2" customFormat="1" ht="21.84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61"/>
      <c r="C74" s="62"/>
      <c r="D74" s="62"/>
      <c r="E74" s="62"/>
      <c r="F74" s="62"/>
      <c r="G74" s="62"/>
      <c r="H74" s="62"/>
      <c r="I74" s="62"/>
      <c r="J74" s="62"/>
      <c r="K74" s="6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8" s="2" customFormat="1" ht="6.96" customHeight="1">
      <c r="A78" s="40"/>
      <c r="B78" s="63"/>
      <c r="C78" s="64"/>
      <c r="D78" s="64"/>
      <c r="E78" s="64"/>
      <c r="F78" s="64"/>
      <c r="G78" s="64"/>
      <c r="H78" s="64"/>
      <c r="I78" s="64"/>
      <c r="J78" s="64"/>
      <c r="K78" s="64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24.96" customHeight="1">
      <c r="A79" s="40"/>
      <c r="B79" s="41"/>
      <c r="C79" s="25" t="s">
        <v>119</v>
      </c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16</v>
      </c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6.5" customHeight="1">
      <c r="A82" s="40"/>
      <c r="B82" s="41"/>
      <c r="C82" s="42"/>
      <c r="D82" s="42"/>
      <c r="E82" s="162" t="str">
        <f>E7</f>
        <v>Revitalizace Švarcavy - 1.část - Mosty a lávky</v>
      </c>
      <c r="F82" s="34"/>
      <c r="G82" s="34"/>
      <c r="H82" s="34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102</v>
      </c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6.5" customHeight="1">
      <c r="A84" s="40"/>
      <c r="B84" s="41"/>
      <c r="C84" s="42"/>
      <c r="D84" s="42"/>
      <c r="E84" s="71" t="str">
        <f>E9</f>
        <v>SO 03 - Betonový most do 3,5 t, ř. km 0,590</v>
      </c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4" t="s">
        <v>21</v>
      </c>
      <c r="D86" s="42"/>
      <c r="E86" s="42"/>
      <c r="F86" s="29" t="str">
        <f>F12</f>
        <v xml:space="preserve"> </v>
      </c>
      <c r="G86" s="42"/>
      <c r="H86" s="42"/>
      <c r="I86" s="34" t="s">
        <v>23</v>
      </c>
      <c r="J86" s="74" t="str">
        <f>IF(J12="","",J12)</f>
        <v>15. 6. 2022</v>
      </c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25.65" customHeight="1">
      <c r="A88" s="40"/>
      <c r="B88" s="41"/>
      <c r="C88" s="34" t="s">
        <v>25</v>
      </c>
      <c r="D88" s="42"/>
      <c r="E88" s="42"/>
      <c r="F88" s="29" t="str">
        <f>E15</f>
        <v>Město Přelouč</v>
      </c>
      <c r="G88" s="42"/>
      <c r="H88" s="42"/>
      <c r="I88" s="34" t="s">
        <v>33</v>
      </c>
      <c r="J88" s="38" t="str">
        <f>E21</f>
        <v>Vodohospodářský rozvoj a výstavba a.s.</v>
      </c>
      <c r="K88" s="42"/>
      <c r="L88" s="13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25.65" customHeight="1">
      <c r="A89" s="40"/>
      <c r="B89" s="41"/>
      <c r="C89" s="34" t="s">
        <v>31</v>
      </c>
      <c r="D89" s="42"/>
      <c r="E89" s="42"/>
      <c r="F89" s="29" t="str">
        <f>IF(E18="","",E18)</f>
        <v>Vyplň údaj</v>
      </c>
      <c r="G89" s="42"/>
      <c r="H89" s="42"/>
      <c r="I89" s="34" t="s">
        <v>38</v>
      </c>
      <c r="J89" s="38" t="str">
        <f>E24</f>
        <v>Vodohospodářský rozvoj a výstavba a.s.</v>
      </c>
      <c r="K89" s="42"/>
      <c r="L89" s="13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0.32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3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11" customFormat="1" ht="29.28" customHeight="1">
      <c r="A91" s="179"/>
      <c r="B91" s="180"/>
      <c r="C91" s="181" t="s">
        <v>120</v>
      </c>
      <c r="D91" s="182" t="s">
        <v>60</v>
      </c>
      <c r="E91" s="182" t="s">
        <v>56</v>
      </c>
      <c r="F91" s="182" t="s">
        <v>57</v>
      </c>
      <c r="G91" s="182" t="s">
        <v>121</v>
      </c>
      <c r="H91" s="182" t="s">
        <v>122</v>
      </c>
      <c r="I91" s="182" t="s">
        <v>123</v>
      </c>
      <c r="J91" s="182" t="s">
        <v>106</v>
      </c>
      <c r="K91" s="183" t="s">
        <v>124</v>
      </c>
      <c r="L91" s="184"/>
      <c r="M91" s="94" t="s">
        <v>19</v>
      </c>
      <c r="N91" s="95" t="s">
        <v>45</v>
      </c>
      <c r="O91" s="95" t="s">
        <v>125</v>
      </c>
      <c r="P91" s="95" t="s">
        <v>126</v>
      </c>
      <c r="Q91" s="95" t="s">
        <v>127</v>
      </c>
      <c r="R91" s="95" t="s">
        <v>128</v>
      </c>
      <c r="S91" s="95" t="s">
        <v>129</v>
      </c>
      <c r="T91" s="96" t="s">
        <v>130</v>
      </c>
      <c r="U91" s="179"/>
      <c r="V91" s="179"/>
      <c r="W91" s="179"/>
      <c r="X91" s="179"/>
      <c r="Y91" s="179"/>
      <c r="Z91" s="179"/>
      <c r="AA91" s="179"/>
      <c r="AB91" s="179"/>
      <c r="AC91" s="179"/>
      <c r="AD91" s="179"/>
      <c r="AE91" s="179"/>
    </row>
    <row r="92" s="2" customFormat="1" ht="22.8" customHeight="1">
      <c r="A92" s="40"/>
      <c r="B92" s="41"/>
      <c r="C92" s="101" t="s">
        <v>131</v>
      </c>
      <c r="D92" s="42"/>
      <c r="E92" s="42"/>
      <c r="F92" s="42"/>
      <c r="G92" s="42"/>
      <c r="H92" s="42"/>
      <c r="I92" s="42"/>
      <c r="J92" s="185">
        <f>BK92</f>
        <v>0</v>
      </c>
      <c r="K92" s="42"/>
      <c r="L92" s="46"/>
      <c r="M92" s="97"/>
      <c r="N92" s="186"/>
      <c r="O92" s="98"/>
      <c r="P92" s="187">
        <f>P93+P211</f>
        <v>0</v>
      </c>
      <c r="Q92" s="98"/>
      <c r="R92" s="187">
        <f>R93+R211</f>
        <v>73.444232481302009</v>
      </c>
      <c r="S92" s="98"/>
      <c r="T92" s="188">
        <f>T93+T211</f>
        <v>80.411999999999992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74</v>
      </c>
      <c r="AU92" s="19" t="s">
        <v>107</v>
      </c>
      <c r="BK92" s="189">
        <f>BK93+BK211</f>
        <v>0</v>
      </c>
    </row>
    <row r="93" s="12" customFormat="1" ht="25.92" customHeight="1">
      <c r="A93" s="12"/>
      <c r="B93" s="190"/>
      <c r="C93" s="191"/>
      <c r="D93" s="192" t="s">
        <v>74</v>
      </c>
      <c r="E93" s="193" t="s">
        <v>132</v>
      </c>
      <c r="F93" s="193" t="s">
        <v>133</v>
      </c>
      <c r="G93" s="191"/>
      <c r="H93" s="191"/>
      <c r="I93" s="194"/>
      <c r="J93" s="195">
        <f>BK93</f>
        <v>0</v>
      </c>
      <c r="K93" s="191"/>
      <c r="L93" s="196"/>
      <c r="M93" s="197"/>
      <c r="N93" s="198"/>
      <c r="O93" s="198"/>
      <c r="P93" s="199">
        <f>P94+P106+P111+P144+P149+P156+P194+P206</f>
        <v>0</v>
      </c>
      <c r="Q93" s="198"/>
      <c r="R93" s="199">
        <f>R94+R106+R111+R144+R149+R156+R194+R206</f>
        <v>73.386543368100007</v>
      </c>
      <c r="S93" s="198"/>
      <c r="T93" s="200">
        <f>T94+T106+T111+T144+T149+T156+T194+T206</f>
        <v>80.411999999999992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1" t="s">
        <v>83</v>
      </c>
      <c r="AT93" s="202" t="s">
        <v>74</v>
      </c>
      <c r="AU93" s="202" t="s">
        <v>75</v>
      </c>
      <c r="AY93" s="201" t="s">
        <v>134</v>
      </c>
      <c r="BK93" s="203">
        <f>BK94+BK106+BK111+BK144+BK149+BK156+BK194+BK206</f>
        <v>0</v>
      </c>
    </row>
    <row r="94" s="12" customFormat="1" ht="22.8" customHeight="1">
      <c r="A94" s="12"/>
      <c r="B94" s="190"/>
      <c r="C94" s="191"/>
      <c r="D94" s="192" t="s">
        <v>74</v>
      </c>
      <c r="E94" s="204" t="s">
        <v>83</v>
      </c>
      <c r="F94" s="204" t="s">
        <v>135</v>
      </c>
      <c r="G94" s="191"/>
      <c r="H94" s="191"/>
      <c r="I94" s="194"/>
      <c r="J94" s="205">
        <f>BK94</f>
        <v>0</v>
      </c>
      <c r="K94" s="191"/>
      <c r="L94" s="196"/>
      <c r="M94" s="197"/>
      <c r="N94" s="198"/>
      <c r="O94" s="198"/>
      <c r="P94" s="199">
        <f>SUM(P95:P105)</f>
        <v>0</v>
      </c>
      <c r="Q94" s="198"/>
      <c r="R94" s="199">
        <f>SUM(R95:R105)</f>
        <v>0</v>
      </c>
      <c r="S94" s="198"/>
      <c r="T94" s="200">
        <f>SUM(T95:T105)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1" t="s">
        <v>83</v>
      </c>
      <c r="AT94" s="202" t="s">
        <v>74</v>
      </c>
      <c r="AU94" s="202" t="s">
        <v>83</v>
      </c>
      <c r="AY94" s="201" t="s">
        <v>134</v>
      </c>
      <c r="BK94" s="203">
        <f>SUM(BK95:BK105)</f>
        <v>0</v>
      </c>
    </row>
    <row r="95" s="2" customFormat="1" ht="16.5" customHeight="1">
      <c r="A95" s="40"/>
      <c r="B95" s="41"/>
      <c r="C95" s="206" t="s">
        <v>83</v>
      </c>
      <c r="D95" s="206" t="s">
        <v>136</v>
      </c>
      <c r="E95" s="207" t="s">
        <v>974</v>
      </c>
      <c r="F95" s="208" t="s">
        <v>975</v>
      </c>
      <c r="G95" s="209" t="s">
        <v>150</v>
      </c>
      <c r="H95" s="210">
        <v>42.488</v>
      </c>
      <c r="I95" s="211"/>
      <c r="J95" s="212">
        <f>ROUND(I95*H95,2)</f>
        <v>0</v>
      </c>
      <c r="K95" s="208" t="s">
        <v>976</v>
      </c>
      <c r="L95" s="46"/>
      <c r="M95" s="213" t="s">
        <v>19</v>
      </c>
      <c r="N95" s="214" t="s">
        <v>46</v>
      </c>
      <c r="O95" s="86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7" t="s">
        <v>141</v>
      </c>
      <c r="AT95" s="217" t="s">
        <v>136</v>
      </c>
      <c r="AU95" s="217" t="s">
        <v>85</v>
      </c>
      <c r="AY95" s="19" t="s">
        <v>134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9" t="s">
        <v>83</v>
      </c>
      <c r="BK95" s="218">
        <f>ROUND(I95*H95,2)</f>
        <v>0</v>
      </c>
      <c r="BL95" s="19" t="s">
        <v>141</v>
      </c>
      <c r="BM95" s="217" t="s">
        <v>85</v>
      </c>
    </row>
    <row r="96" s="13" customFormat="1">
      <c r="A96" s="13"/>
      <c r="B96" s="224"/>
      <c r="C96" s="225"/>
      <c r="D96" s="226" t="s">
        <v>145</v>
      </c>
      <c r="E96" s="227" t="s">
        <v>19</v>
      </c>
      <c r="F96" s="228" t="s">
        <v>977</v>
      </c>
      <c r="G96" s="225"/>
      <c r="H96" s="229">
        <v>42.488</v>
      </c>
      <c r="I96" s="230"/>
      <c r="J96" s="225"/>
      <c r="K96" s="225"/>
      <c r="L96" s="231"/>
      <c r="M96" s="232"/>
      <c r="N96" s="233"/>
      <c r="O96" s="233"/>
      <c r="P96" s="233"/>
      <c r="Q96" s="233"/>
      <c r="R96" s="233"/>
      <c r="S96" s="233"/>
      <c r="T96" s="234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5" t="s">
        <v>145</v>
      </c>
      <c r="AU96" s="235" t="s">
        <v>85</v>
      </c>
      <c r="AV96" s="13" t="s">
        <v>85</v>
      </c>
      <c r="AW96" s="13" t="s">
        <v>37</v>
      </c>
      <c r="AX96" s="13" t="s">
        <v>75</v>
      </c>
      <c r="AY96" s="235" t="s">
        <v>134</v>
      </c>
    </row>
    <row r="97" s="14" customFormat="1">
      <c r="A97" s="14"/>
      <c r="B97" s="236"/>
      <c r="C97" s="237"/>
      <c r="D97" s="226" t="s">
        <v>145</v>
      </c>
      <c r="E97" s="238" t="s">
        <v>19</v>
      </c>
      <c r="F97" s="239" t="s">
        <v>147</v>
      </c>
      <c r="G97" s="237"/>
      <c r="H97" s="240">
        <v>42.488</v>
      </c>
      <c r="I97" s="241"/>
      <c r="J97" s="237"/>
      <c r="K97" s="237"/>
      <c r="L97" s="242"/>
      <c r="M97" s="243"/>
      <c r="N97" s="244"/>
      <c r="O97" s="244"/>
      <c r="P97" s="244"/>
      <c r="Q97" s="244"/>
      <c r="R97" s="244"/>
      <c r="S97" s="244"/>
      <c r="T97" s="245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6" t="s">
        <v>145</v>
      </c>
      <c r="AU97" s="246" t="s">
        <v>85</v>
      </c>
      <c r="AV97" s="14" t="s">
        <v>141</v>
      </c>
      <c r="AW97" s="14" t="s">
        <v>37</v>
      </c>
      <c r="AX97" s="14" t="s">
        <v>83</v>
      </c>
      <c r="AY97" s="246" t="s">
        <v>134</v>
      </c>
    </row>
    <row r="98" s="2" customFormat="1" ht="16.5" customHeight="1">
      <c r="A98" s="40"/>
      <c r="B98" s="41"/>
      <c r="C98" s="206" t="s">
        <v>85</v>
      </c>
      <c r="D98" s="206" t="s">
        <v>136</v>
      </c>
      <c r="E98" s="207" t="s">
        <v>978</v>
      </c>
      <c r="F98" s="208" t="s">
        <v>979</v>
      </c>
      <c r="G98" s="209" t="s">
        <v>150</v>
      </c>
      <c r="H98" s="210">
        <v>42.488</v>
      </c>
      <c r="I98" s="211"/>
      <c r="J98" s="212">
        <f>ROUND(I98*H98,2)</f>
        <v>0</v>
      </c>
      <c r="K98" s="208" t="s">
        <v>976</v>
      </c>
      <c r="L98" s="46"/>
      <c r="M98" s="213" t="s">
        <v>19</v>
      </c>
      <c r="N98" s="214" t="s">
        <v>46</v>
      </c>
      <c r="O98" s="86"/>
      <c r="P98" s="215">
        <f>O98*H98</f>
        <v>0</v>
      </c>
      <c r="Q98" s="215">
        <v>0</v>
      </c>
      <c r="R98" s="215">
        <f>Q98*H98</f>
        <v>0</v>
      </c>
      <c r="S98" s="215">
        <v>0</v>
      </c>
      <c r="T98" s="216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7" t="s">
        <v>141</v>
      </c>
      <c r="AT98" s="217" t="s">
        <v>136</v>
      </c>
      <c r="AU98" s="217" t="s">
        <v>85</v>
      </c>
      <c r="AY98" s="19" t="s">
        <v>134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9" t="s">
        <v>83</v>
      </c>
      <c r="BK98" s="218">
        <f>ROUND(I98*H98,2)</f>
        <v>0</v>
      </c>
      <c r="BL98" s="19" t="s">
        <v>141</v>
      </c>
      <c r="BM98" s="217" t="s">
        <v>141</v>
      </c>
    </row>
    <row r="99" s="2" customFormat="1" ht="16.5" customHeight="1">
      <c r="A99" s="40"/>
      <c r="B99" s="41"/>
      <c r="C99" s="206" t="s">
        <v>153</v>
      </c>
      <c r="D99" s="206" t="s">
        <v>136</v>
      </c>
      <c r="E99" s="207" t="s">
        <v>980</v>
      </c>
      <c r="F99" s="208" t="s">
        <v>981</v>
      </c>
      <c r="G99" s="209" t="s">
        <v>150</v>
      </c>
      <c r="H99" s="210">
        <v>21.594000000000001</v>
      </c>
      <c r="I99" s="211"/>
      <c r="J99" s="212">
        <f>ROUND(I99*H99,2)</f>
        <v>0</v>
      </c>
      <c r="K99" s="208" t="s">
        <v>976</v>
      </c>
      <c r="L99" s="46"/>
      <c r="M99" s="213" t="s">
        <v>19</v>
      </c>
      <c r="N99" s="214" t="s">
        <v>46</v>
      </c>
      <c r="O99" s="86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141</v>
      </c>
      <c r="AT99" s="217" t="s">
        <v>136</v>
      </c>
      <c r="AU99" s="217" t="s">
        <v>85</v>
      </c>
      <c r="AY99" s="19" t="s">
        <v>134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9" t="s">
        <v>83</v>
      </c>
      <c r="BK99" s="218">
        <f>ROUND(I99*H99,2)</f>
        <v>0</v>
      </c>
      <c r="BL99" s="19" t="s">
        <v>141</v>
      </c>
      <c r="BM99" s="217" t="s">
        <v>174</v>
      </c>
    </row>
    <row r="100" s="13" customFormat="1">
      <c r="A100" s="13"/>
      <c r="B100" s="224"/>
      <c r="C100" s="225"/>
      <c r="D100" s="226" t="s">
        <v>145</v>
      </c>
      <c r="E100" s="227" t="s">
        <v>19</v>
      </c>
      <c r="F100" s="228" t="s">
        <v>982</v>
      </c>
      <c r="G100" s="225"/>
      <c r="H100" s="229">
        <v>21.594000000000001</v>
      </c>
      <c r="I100" s="230"/>
      <c r="J100" s="225"/>
      <c r="K100" s="225"/>
      <c r="L100" s="231"/>
      <c r="M100" s="232"/>
      <c r="N100" s="233"/>
      <c r="O100" s="233"/>
      <c r="P100" s="233"/>
      <c r="Q100" s="233"/>
      <c r="R100" s="233"/>
      <c r="S100" s="233"/>
      <c r="T100" s="234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5" t="s">
        <v>145</v>
      </c>
      <c r="AU100" s="235" t="s">
        <v>85</v>
      </c>
      <c r="AV100" s="13" t="s">
        <v>85</v>
      </c>
      <c r="AW100" s="13" t="s">
        <v>37</v>
      </c>
      <c r="AX100" s="13" t="s">
        <v>75</v>
      </c>
      <c r="AY100" s="235" t="s">
        <v>134</v>
      </c>
    </row>
    <row r="101" s="14" customFormat="1">
      <c r="A101" s="14"/>
      <c r="B101" s="236"/>
      <c r="C101" s="237"/>
      <c r="D101" s="226" t="s">
        <v>145</v>
      </c>
      <c r="E101" s="238" t="s">
        <v>19</v>
      </c>
      <c r="F101" s="239" t="s">
        <v>147</v>
      </c>
      <c r="G101" s="237"/>
      <c r="H101" s="240">
        <v>21.594000000000001</v>
      </c>
      <c r="I101" s="241"/>
      <c r="J101" s="237"/>
      <c r="K101" s="237"/>
      <c r="L101" s="242"/>
      <c r="M101" s="243"/>
      <c r="N101" s="244"/>
      <c r="O101" s="244"/>
      <c r="P101" s="244"/>
      <c r="Q101" s="244"/>
      <c r="R101" s="244"/>
      <c r="S101" s="244"/>
      <c r="T101" s="245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6" t="s">
        <v>145</v>
      </c>
      <c r="AU101" s="246" t="s">
        <v>85</v>
      </c>
      <c r="AV101" s="14" t="s">
        <v>141</v>
      </c>
      <c r="AW101" s="14" t="s">
        <v>37</v>
      </c>
      <c r="AX101" s="14" t="s">
        <v>83</v>
      </c>
      <c r="AY101" s="246" t="s">
        <v>134</v>
      </c>
    </row>
    <row r="102" s="2" customFormat="1" ht="24.15" customHeight="1">
      <c r="A102" s="40"/>
      <c r="B102" s="41"/>
      <c r="C102" s="206" t="s">
        <v>141</v>
      </c>
      <c r="D102" s="206" t="s">
        <v>136</v>
      </c>
      <c r="E102" s="207" t="s">
        <v>983</v>
      </c>
      <c r="F102" s="208" t="s">
        <v>279</v>
      </c>
      <c r="G102" s="209" t="s">
        <v>150</v>
      </c>
      <c r="H102" s="210">
        <v>20.893999999999998</v>
      </c>
      <c r="I102" s="211"/>
      <c r="J102" s="212">
        <f>ROUND(I102*H102,2)</f>
        <v>0</v>
      </c>
      <c r="K102" s="208" t="s">
        <v>140</v>
      </c>
      <c r="L102" s="46"/>
      <c r="M102" s="213" t="s">
        <v>19</v>
      </c>
      <c r="N102" s="214" t="s">
        <v>46</v>
      </c>
      <c r="O102" s="86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141</v>
      </c>
      <c r="AT102" s="217" t="s">
        <v>136</v>
      </c>
      <c r="AU102" s="217" t="s">
        <v>85</v>
      </c>
      <c r="AY102" s="19" t="s">
        <v>134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9" t="s">
        <v>83</v>
      </c>
      <c r="BK102" s="218">
        <f>ROUND(I102*H102,2)</f>
        <v>0</v>
      </c>
      <c r="BL102" s="19" t="s">
        <v>141</v>
      </c>
      <c r="BM102" s="217" t="s">
        <v>188</v>
      </c>
    </row>
    <row r="103" s="2" customFormat="1">
      <c r="A103" s="40"/>
      <c r="B103" s="41"/>
      <c r="C103" s="42"/>
      <c r="D103" s="219" t="s">
        <v>143</v>
      </c>
      <c r="E103" s="42"/>
      <c r="F103" s="220" t="s">
        <v>984</v>
      </c>
      <c r="G103" s="42"/>
      <c r="H103" s="42"/>
      <c r="I103" s="221"/>
      <c r="J103" s="42"/>
      <c r="K103" s="42"/>
      <c r="L103" s="46"/>
      <c r="M103" s="222"/>
      <c r="N103" s="223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143</v>
      </c>
      <c r="AU103" s="19" t="s">
        <v>85</v>
      </c>
    </row>
    <row r="104" s="13" customFormat="1">
      <c r="A104" s="13"/>
      <c r="B104" s="224"/>
      <c r="C104" s="225"/>
      <c r="D104" s="226" t="s">
        <v>145</v>
      </c>
      <c r="E104" s="227" t="s">
        <v>19</v>
      </c>
      <c r="F104" s="228" t="s">
        <v>985</v>
      </c>
      <c r="G104" s="225"/>
      <c r="H104" s="229">
        <v>20.893999999999998</v>
      </c>
      <c r="I104" s="230"/>
      <c r="J104" s="225"/>
      <c r="K104" s="225"/>
      <c r="L104" s="231"/>
      <c r="M104" s="232"/>
      <c r="N104" s="233"/>
      <c r="O104" s="233"/>
      <c r="P104" s="233"/>
      <c r="Q104" s="233"/>
      <c r="R104" s="233"/>
      <c r="S104" s="233"/>
      <c r="T104" s="234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5" t="s">
        <v>145</v>
      </c>
      <c r="AU104" s="235" t="s">
        <v>85</v>
      </c>
      <c r="AV104" s="13" t="s">
        <v>85</v>
      </c>
      <c r="AW104" s="13" t="s">
        <v>37</v>
      </c>
      <c r="AX104" s="13" t="s">
        <v>75</v>
      </c>
      <c r="AY104" s="235" t="s">
        <v>134</v>
      </c>
    </row>
    <row r="105" s="14" customFormat="1">
      <c r="A105" s="14"/>
      <c r="B105" s="236"/>
      <c r="C105" s="237"/>
      <c r="D105" s="226" t="s">
        <v>145</v>
      </c>
      <c r="E105" s="238" t="s">
        <v>19</v>
      </c>
      <c r="F105" s="239" t="s">
        <v>147</v>
      </c>
      <c r="G105" s="237"/>
      <c r="H105" s="240">
        <v>20.893999999999998</v>
      </c>
      <c r="I105" s="241"/>
      <c r="J105" s="237"/>
      <c r="K105" s="237"/>
      <c r="L105" s="242"/>
      <c r="M105" s="243"/>
      <c r="N105" s="244"/>
      <c r="O105" s="244"/>
      <c r="P105" s="244"/>
      <c r="Q105" s="244"/>
      <c r="R105" s="244"/>
      <c r="S105" s="244"/>
      <c r="T105" s="245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6" t="s">
        <v>145</v>
      </c>
      <c r="AU105" s="246" t="s">
        <v>85</v>
      </c>
      <c r="AV105" s="14" t="s">
        <v>141</v>
      </c>
      <c r="AW105" s="14" t="s">
        <v>37</v>
      </c>
      <c r="AX105" s="14" t="s">
        <v>83</v>
      </c>
      <c r="AY105" s="246" t="s">
        <v>134</v>
      </c>
    </row>
    <row r="106" s="12" customFormat="1" ht="22.8" customHeight="1">
      <c r="A106" s="12"/>
      <c r="B106" s="190"/>
      <c r="C106" s="191"/>
      <c r="D106" s="192" t="s">
        <v>74</v>
      </c>
      <c r="E106" s="204" t="s">
        <v>85</v>
      </c>
      <c r="F106" s="204" t="s">
        <v>986</v>
      </c>
      <c r="G106" s="191"/>
      <c r="H106" s="191"/>
      <c r="I106" s="194"/>
      <c r="J106" s="205">
        <f>BK106</f>
        <v>0</v>
      </c>
      <c r="K106" s="191"/>
      <c r="L106" s="196"/>
      <c r="M106" s="197"/>
      <c r="N106" s="198"/>
      <c r="O106" s="198"/>
      <c r="P106" s="199">
        <f>SUM(P107:P110)</f>
        <v>0</v>
      </c>
      <c r="Q106" s="198"/>
      <c r="R106" s="199">
        <f>SUM(R107:R110)</f>
        <v>0.072496000000000005</v>
      </c>
      <c r="S106" s="198"/>
      <c r="T106" s="200">
        <f>SUM(T107:T110)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01" t="s">
        <v>83</v>
      </c>
      <c r="AT106" s="202" t="s">
        <v>74</v>
      </c>
      <c r="AU106" s="202" t="s">
        <v>83</v>
      </c>
      <c r="AY106" s="201" t="s">
        <v>134</v>
      </c>
      <c r="BK106" s="203">
        <f>SUM(BK107:BK110)</f>
        <v>0</v>
      </c>
    </row>
    <row r="107" s="2" customFormat="1" ht="21.75" customHeight="1">
      <c r="A107" s="40"/>
      <c r="B107" s="41"/>
      <c r="C107" s="206" t="s">
        <v>167</v>
      </c>
      <c r="D107" s="206" t="s">
        <v>136</v>
      </c>
      <c r="E107" s="207" t="s">
        <v>987</v>
      </c>
      <c r="F107" s="208" t="s">
        <v>988</v>
      </c>
      <c r="G107" s="209" t="s">
        <v>139</v>
      </c>
      <c r="H107" s="210">
        <v>3.2000000000000002</v>
      </c>
      <c r="I107" s="211"/>
      <c r="J107" s="212">
        <f>ROUND(I107*H107,2)</f>
        <v>0</v>
      </c>
      <c r="K107" s="208" t="s">
        <v>140</v>
      </c>
      <c r="L107" s="46"/>
      <c r="M107" s="213" t="s">
        <v>19</v>
      </c>
      <c r="N107" s="214" t="s">
        <v>46</v>
      </c>
      <c r="O107" s="86"/>
      <c r="P107" s="215">
        <f>O107*H107</f>
        <v>0</v>
      </c>
      <c r="Q107" s="215">
        <v>0.022655000000000002</v>
      </c>
      <c r="R107" s="215">
        <f>Q107*H107</f>
        <v>0.072496000000000005</v>
      </c>
      <c r="S107" s="215">
        <v>0</v>
      </c>
      <c r="T107" s="216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7" t="s">
        <v>141</v>
      </c>
      <c r="AT107" s="217" t="s">
        <v>136</v>
      </c>
      <c r="AU107" s="217" t="s">
        <v>85</v>
      </c>
      <c r="AY107" s="19" t="s">
        <v>134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9" t="s">
        <v>83</v>
      </c>
      <c r="BK107" s="218">
        <f>ROUND(I107*H107,2)</f>
        <v>0</v>
      </c>
      <c r="BL107" s="19" t="s">
        <v>141</v>
      </c>
      <c r="BM107" s="217" t="s">
        <v>173</v>
      </c>
    </row>
    <row r="108" s="2" customFormat="1">
      <c r="A108" s="40"/>
      <c r="B108" s="41"/>
      <c r="C108" s="42"/>
      <c r="D108" s="219" t="s">
        <v>143</v>
      </c>
      <c r="E108" s="42"/>
      <c r="F108" s="220" t="s">
        <v>989</v>
      </c>
      <c r="G108" s="42"/>
      <c r="H108" s="42"/>
      <c r="I108" s="221"/>
      <c r="J108" s="42"/>
      <c r="K108" s="42"/>
      <c r="L108" s="46"/>
      <c r="M108" s="222"/>
      <c r="N108" s="223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143</v>
      </c>
      <c r="AU108" s="19" t="s">
        <v>85</v>
      </c>
    </row>
    <row r="109" s="13" customFormat="1">
      <c r="A109" s="13"/>
      <c r="B109" s="224"/>
      <c r="C109" s="225"/>
      <c r="D109" s="226" t="s">
        <v>145</v>
      </c>
      <c r="E109" s="227" t="s">
        <v>19</v>
      </c>
      <c r="F109" s="228" t="s">
        <v>990</v>
      </c>
      <c r="G109" s="225"/>
      <c r="H109" s="229">
        <v>3.2000000000000002</v>
      </c>
      <c r="I109" s="230"/>
      <c r="J109" s="225"/>
      <c r="K109" s="225"/>
      <c r="L109" s="231"/>
      <c r="M109" s="232"/>
      <c r="N109" s="233"/>
      <c r="O109" s="233"/>
      <c r="P109" s="233"/>
      <c r="Q109" s="233"/>
      <c r="R109" s="233"/>
      <c r="S109" s="233"/>
      <c r="T109" s="234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5" t="s">
        <v>145</v>
      </c>
      <c r="AU109" s="235" t="s">
        <v>85</v>
      </c>
      <c r="AV109" s="13" t="s">
        <v>85</v>
      </c>
      <c r="AW109" s="13" t="s">
        <v>37</v>
      </c>
      <c r="AX109" s="13" t="s">
        <v>75</v>
      </c>
      <c r="AY109" s="235" t="s">
        <v>134</v>
      </c>
    </row>
    <row r="110" s="14" customFormat="1">
      <c r="A110" s="14"/>
      <c r="B110" s="236"/>
      <c r="C110" s="237"/>
      <c r="D110" s="226" t="s">
        <v>145</v>
      </c>
      <c r="E110" s="238" t="s">
        <v>19</v>
      </c>
      <c r="F110" s="239" t="s">
        <v>147</v>
      </c>
      <c r="G110" s="237"/>
      <c r="H110" s="240">
        <v>3.2000000000000002</v>
      </c>
      <c r="I110" s="241"/>
      <c r="J110" s="237"/>
      <c r="K110" s="237"/>
      <c r="L110" s="242"/>
      <c r="M110" s="243"/>
      <c r="N110" s="244"/>
      <c r="O110" s="244"/>
      <c r="P110" s="244"/>
      <c r="Q110" s="244"/>
      <c r="R110" s="244"/>
      <c r="S110" s="244"/>
      <c r="T110" s="245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6" t="s">
        <v>145</v>
      </c>
      <c r="AU110" s="246" t="s">
        <v>85</v>
      </c>
      <c r="AV110" s="14" t="s">
        <v>141</v>
      </c>
      <c r="AW110" s="14" t="s">
        <v>37</v>
      </c>
      <c r="AX110" s="14" t="s">
        <v>83</v>
      </c>
      <c r="AY110" s="246" t="s">
        <v>134</v>
      </c>
    </row>
    <row r="111" s="12" customFormat="1" ht="22.8" customHeight="1">
      <c r="A111" s="12"/>
      <c r="B111" s="190"/>
      <c r="C111" s="191"/>
      <c r="D111" s="192" t="s">
        <v>74</v>
      </c>
      <c r="E111" s="204" t="s">
        <v>167</v>
      </c>
      <c r="F111" s="204" t="s">
        <v>550</v>
      </c>
      <c r="G111" s="191"/>
      <c r="H111" s="191"/>
      <c r="I111" s="194"/>
      <c r="J111" s="205">
        <f>BK111</f>
        <v>0</v>
      </c>
      <c r="K111" s="191"/>
      <c r="L111" s="196"/>
      <c r="M111" s="197"/>
      <c r="N111" s="198"/>
      <c r="O111" s="198"/>
      <c r="P111" s="199">
        <f>SUM(P112:P143)</f>
        <v>0</v>
      </c>
      <c r="Q111" s="198"/>
      <c r="R111" s="199">
        <f>SUM(R112:R143)</f>
        <v>69.072003097299998</v>
      </c>
      <c r="S111" s="198"/>
      <c r="T111" s="200">
        <f>SUM(T112:T143)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01" t="s">
        <v>83</v>
      </c>
      <c r="AT111" s="202" t="s">
        <v>74</v>
      </c>
      <c r="AU111" s="202" t="s">
        <v>83</v>
      </c>
      <c r="AY111" s="201" t="s">
        <v>134</v>
      </c>
      <c r="BK111" s="203">
        <f>SUM(BK112:BK143)</f>
        <v>0</v>
      </c>
    </row>
    <row r="112" s="2" customFormat="1" ht="16.5" customHeight="1">
      <c r="A112" s="40"/>
      <c r="B112" s="41"/>
      <c r="C112" s="206" t="s">
        <v>174</v>
      </c>
      <c r="D112" s="206" t="s">
        <v>136</v>
      </c>
      <c r="E112" s="207" t="s">
        <v>991</v>
      </c>
      <c r="F112" s="208" t="s">
        <v>992</v>
      </c>
      <c r="G112" s="209" t="s">
        <v>139</v>
      </c>
      <c r="H112" s="210">
        <v>19.620000000000001</v>
      </c>
      <c r="I112" s="211"/>
      <c r="J112" s="212">
        <f>ROUND(I112*H112,2)</f>
        <v>0</v>
      </c>
      <c r="K112" s="208" t="s">
        <v>140</v>
      </c>
      <c r="L112" s="46"/>
      <c r="M112" s="213" t="s">
        <v>19</v>
      </c>
      <c r="N112" s="214" t="s">
        <v>46</v>
      </c>
      <c r="O112" s="86"/>
      <c r="P112" s="215">
        <f>O112*H112</f>
        <v>0</v>
      </c>
      <c r="Q112" s="215">
        <v>0.22797600000000001</v>
      </c>
      <c r="R112" s="215">
        <f>Q112*H112</f>
        <v>4.4728891200000005</v>
      </c>
      <c r="S112" s="215">
        <v>0</v>
      </c>
      <c r="T112" s="216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7" t="s">
        <v>141</v>
      </c>
      <c r="AT112" s="217" t="s">
        <v>136</v>
      </c>
      <c r="AU112" s="217" t="s">
        <v>85</v>
      </c>
      <c r="AY112" s="19" t="s">
        <v>134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9" t="s">
        <v>83</v>
      </c>
      <c r="BK112" s="218">
        <f>ROUND(I112*H112,2)</f>
        <v>0</v>
      </c>
      <c r="BL112" s="19" t="s">
        <v>141</v>
      </c>
      <c r="BM112" s="217" t="s">
        <v>217</v>
      </c>
    </row>
    <row r="113" s="2" customFormat="1">
      <c r="A113" s="40"/>
      <c r="B113" s="41"/>
      <c r="C113" s="42"/>
      <c r="D113" s="219" t="s">
        <v>143</v>
      </c>
      <c r="E113" s="42"/>
      <c r="F113" s="220" t="s">
        <v>993</v>
      </c>
      <c r="G113" s="42"/>
      <c r="H113" s="42"/>
      <c r="I113" s="221"/>
      <c r="J113" s="42"/>
      <c r="K113" s="42"/>
      <c r="L113" s="46"/>
      <c r="M113" s="222"/>
      <c r="N113" s="223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143</v>
      </c>
      <c r="AU113" s="19" t="s">
        <v>85</v>
      </c>
    </row>
    <row r="114" s="13" customFormat="1">
      <c r="A114" s="13"/>
      <c r="B114" s="224"/>
      <c r="C114" s="225"/>
      <c r="D114" s="226" t="s">
        <v>145</v>
      </c>
      <c r="E114" s="227" t="s">
        <v>19</v>
      </c>
      <c r="F114" s="228" t="s">
        <v>994</v>
      </c>
      <c r="G114" s="225"/>
      <c r="H114" s="229">
        <v>16.739999999999998</v>
      </c>
      <c r="I114" s="230"/>
      <c r="J114" s="225"/>
      <c r="K114" s="225"/>
      <c r="L114" s="231"/>
      <c r="M114" s="232"/>
      <c r="N114" s="233"/>
      <c r="O114" s="233"/>
      <c r="P114" s="233"/>
      <c r="Q114" s="233"/>
      <c r="R114" s="233"/>
      <c r="S114" s="233"/>
      <c r="T114" s="234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5" t="s">
        <v>145</v>
      </c>
      <c r="AU114" s="235" t="s">
        <v>85</v>
      </c>
      <c r="AV114" s="13" t="s">
        <v>85</v>
      </c>
      <c r="AW114" s="13" t="s">
        <v>37</v>
      </c>
      <c r="AX114" s="13" t="s">
        <v>75</v>
      </c>
      <c r="AY114" s="235" t="s">
        <v>134</v>
      </c>
    </row>
    <row r="115" s="13" customFormat="1">
      <c r="A115" s="13"/>
      <c r="B115" s="224"/>
      <c r="C115" s="225"/>
      <c r="D115" s="226" t="s">
        <v>145</v>
      </c>
      <c r="E115" s="227" t="s">
        <v>19</v>
      </c>
      <c r="F115" s="228" t="s">
        <v>995</v>
      </c>
      <c r="G115" s="225"/>
      <c r="H115" s="229">
        <v>2.8799999999999999</v>
      </c>
      <c r="I115" s="230"/>
      <c r="J115" s="225"/>
      <c r="K115" s="225"/>
      <c r="L115" s="231"/>
      <c r="M115" s="232"/>
      <c r="N115" s="233"/>
      <c r="O115" s="233"/>
      <c r="P115" s="233"/>
      <c r="Q115" s="233"/>
      <c r="R115" s="233"/>
      <c r="S115" s="233"/>
      <c r="T115" s="234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5" t="s">
        <v>145</v>
      </c>
      <c r="AU115" s="235" t="s">
        <v>85</v>
      </c>
      <c r="AV115" s="13" t="s">
        <v>85</v>
      </c>
      <c r="AW115" s="13" t="s">
        <v>37</v>
      </c>
      <c r="AX115" s="13" t="s">
        <v>75</v>
      </c>
      <c r="AY115" s="235" t="s">
        <v>134</v>
      </c>
    </row>
    <row r="116" s="14" customFormat="1">
      <c r="A116" s="14"/>
      <c r="B116" s="236"/>
      <c r="C116" s="237"/>
      <c r="D116" s="226" t="s">
        <v>145</v>
      </c>
      <c r="E116" s="238" t="s">
        <v>19</v>
      </c>
      <c r="F116" s="239" t="s">
        <v>147</v>
      </c>
      <c r="G116" s="237"/>
      <c r="H116" s="240">
        <v>19.619999999999997</v>
      </c>
      <c r="I116" s="241"/>
      <c r="J116" s="237"/>
      <c r="K116" s="237"/>
      <c r="L116" s="242"/>
      <c r="M116" s="243"/>
      <c r="N116" s="244"/>
      <c r="O116" s="244"/>
      <c r="P116" s="244"/>
      <c r="Q116" s="244"/>
      <c r="R116" s="244"/>
      <c r="S116" s="244"/>
      <c r="T116" s="245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6" t="s">
        <v>145</v>
      </c>
      <c r="AU116" s="246" t="s">
        <v>85</v>
      </c>
      <c r="AV116" s="14" t="s">
        <v>141</v>
      </c>
      <c r="AW116" s="14" t="s">
        <v>37</v>
      </c>
      <c r="AX116" s="14" t="s">
        <v>83</v>
      </c>
      <c r="AY116" s="246" t="s">
        <v>134</v>
      </c>
    </row>
    <row r="117" s="2" customFormat="1" ht="24.15" customHeight="1">
      <c r="A117" s="40"/>
      <c r="B117" s="41"/>
      <c r="C117" s="206" t="s">
        <v>182</v>
      </c>
      <c r="D117" s="206" t="s">
        <v>136</v>
      </c>
      <c r="E117" s="207" t="s">
        <v>344</v>
      </c>
      <c r="F117" s="208" t="s">
        <v>345</v>
      </c>
      <c r="G117" s="209" t="s">
        <v>150</v>
      </c>
      <c r="H117" s="210">
        <v>24.994</v>
      </c>
      <c r="I117" s="211"/>
      <c r="J117" s="212">
        <f>ROUND(I117*H117,2)</f>
        <v>0</v>
      </c>
      <c r="K117" s="208" t="s">
        <v>140</v>
      </c>
      <c r="L117" s="46"/>
      <c r="M117" s="213" t="s">
        <v>19</v>
      </c>
      <c r="N117" s="214" t="s">
        <v>46</v>
      </c>
      <c r="O117" s="86"/>
      <c r="P117" s="215">
        <f>O117*H117</f>
        <v>0</v>
      </c>
      <c r="Q117" s="215">
        <v>2.5262479999999998</v>
      </c>
      <c r="R117" s="215">
        <f>Q117*H117</f>
        <v>63.141042511999999</v>
      </c>
      <c r="S117" s="215">
        <v>0</v>
      </c>
      <c r="T117" s="216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7" t="s">
        <v>141</v>
      </c>
      <c r="AT117" s="217" t="s">
        <v>136</v>
      </c>
      <c r="AU117" s="217" t="s">
        <v>85</v>
      </c>
      <c r="AY117" s="19" t="s">
        <v>134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9" t="s">
        <v>83</v>
      </c>
      <c r="BK117" s="218">
        <f>ROUND(I117*H117,2)</f>
        <v>0</v>
      </c>
      <c r="BL117" s="19" t="s">
        <v>141</v>
      </c>
      <c r="BM117" s="217" t="s">
        <v>230</v>
      </c>
    </row>
    <row r="118" s="2" customFormat="1">
      <c r="A118" s="40"/>
      <c r="B118" s="41"/>
      <c r="C118" s="42"/>
      <c r="D118" s="219" t="s">
        <v>143</v>
      </c>
      <c r="E118" s="42"/>
      <c r="F118" s="220" t="s">
        <v>347</v>
      </c>
      <c r="G118" s="42"/>
      <c r="H118" s="42"/>
      <c r="I118" s="221"/>
      <c r="J118" s="42"/>
      <c r="K118" s="42"/>
      <c r="L118" s="46"/>
      <c r="M118" s="222"/>
      <c r="N118" s="223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143</v>
      </c>
      <c r="AU118" s="19" t="s">
        <v>85</v>
      </c>
    </row>
    <row r="119" s="13" customFormat="1">
      <c r="A119" s="13"/>
      <c r="B119" s="224"/>
      <c r="C119" s="225"/>
      <c r="D119" s="226" t="s">
        <v>145</v>
      </c>
      <c r="E119" s="227" t="s">
        <v>19</v>
      </c>
      <c r="F119" s="228" t="s">
        <v>996</v>
      </c>
      <c r="G119" s="225"/>
      <c r="H119" s="229">
        <v>23.806000000000001</v>
      </c>
      <c r="I119" s="230"/>
      <c r="J119" s="225"/>
      <c r="K119" s="225"/>
      <c r="L119" s="231"/>
      <c r="M119" s="232"/>
      <c r="N119" s="233"/>
      <c r="O119" s="233"/>
      <c r="P119" s="233"/>
      <c r="Q119" s="233"/>
      <c r="R119" s="233"/>
      <c r="S119" s="233"/>
      <c r="T119" s="234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5" t="s">
        <v>145</v>
      </c>
      <c r="AU119" s="235" t="s">
        <v>85</v>
      </c>
      <c r="AV119" s="13" t="s">
        <v>85</v>
      </c>
      <c r="AW119" s="13" t="s">
        <v>37</v>
      </c>
      <c r="AX119" s="13" t="s">
        <v>75</v>
      </c>
      <c r="AY119" s="235" t="s">
        <v>134</v>
      </c>
    </row>
    <row r="120" s="13" customFormat="1">
      <c r="A120" s="13"/>
      <c r="B120" s="224"/>
      <c r="C120" s="225"/>
      <c r="D120" s="226" t="s">
        <v>145</v>
      </c>
      <c r="E120" s="227" t="s">
        <v>19</v>
      </c>
      <c r="F120" s="228" t="s">
        <v>997</v>
      </c>
      <c r="G120" s="225"/>
      <c r="H120" s="229">
        <v>1.1879999999999999</v>
      </c>
      <c r="I120" s="230"/>
      <c r="J120" s="225"/>
      <c r="K120" s="225"/>
      <c r="L120" s="231"/>
      <c r="M120" s="232"/>
      <c r="N120" s="233"/>
      <c r="O120" s="233"/>
      <c r="P120" s="233"/>
      <c r="Q120" s="233"/>
      <c r="R120" s="233"/>
      <c r="S120" s="233"/>
      <c r="T120" s="234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5" t="s">
        <v>145</v>
      </c>
      <c r="AU120" s="235" t="s">
        <v>85</v>
      </c>
      <c r="AV120" s="13" t="s">
        <v>85</v>
      </c>
      <c r="AW120" s="13" t="s">
        <v>37</v>
      </c>
      <c r="AX120" s="13" t="s">
        <v>75</v>
      </c>
      <c r="AY120" s="235" t="s">
        <v>134</v>
      </c>
    </row>
    <row r="121" s="14" customFormat="1">
      <c r="A121" s="14"/>
      <c r="B121" s="236"/>
      <c r="C121" s="237"/>
      <c r="D121" s="226" t="s">
        <v>145</v>
      </c>
      <c r="E121" s="238" t="s">
        <v>19</v>
      </c>
      <c r="F121" s="239" t="s">
        <v>147</v>
      </c>
      <c r="G121" s="237"/>
      <c r="H121" s="240">
        <v>24.994</v>
      </c>
      <c r="I121" s="241"/>
      <c r="J121" s="237"/>
      <c r="K121" s="237"/>
      <c r="L121" s="242"/>
      <c r="M121" s="243"/>
      <c r="N121" s="244"/>
      <c r="O121" s="244"/>
      <c r="P121" s="244"/>
      <c r="Q121" s="244"/>
      <c r="R121" s="244"/>
      <c r="S121" s="244"/>
      <c r="T121" s="245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6" t="s">
        <v>145</v>
      </c>
      <c r="AU121" s="246" t="s">
        <v>85</v>
      </c>
      <c r="AV121" s="14" t="s">
        <v>141</v>
      </c>
      <c r="AW121" s="14" t="s">
        <v>37</v>
      </c>
      <c r="AX121" s="14" t="s">
        <v>83</v>
      </c>
      <c r="AY121" s="246" t="s">
        <v>134</v>
      </c>
    </row>
    <row r="122" s="2" customFormat="1" ht="16.5" customHeight="1">
      <c r="A122" s="40"/>
      <c r="B122" s="41"/>
      <c r="C122" s="206" t="s">
        <v>188</v>
      </c>
      <c r="D122" s="206" t="s">
        <v>136</v>
      </c>
      <c r="E122" s="207" t="s">
        <v>351</v>
      </c>
      <c r="F122" s="208" t="s">
        <v>352</v>
      </c>
      <c r="G122" s="209" t="s">
        <v>139</v>
      </c>
      <c r="H122" s="210">
        <v>39.689</v>
      </c>
      <c r="I122" s="211"/>
      <c r="J122" s="212">
        <f>ROUND(I122*H122,2)</f>
        <v>0</v>
      </c>
      <c r="K122" s="208" t="s">
        <v>140</v>
      </c>
      <c r="L122" s="46"/>
      <c r="M122" s="213" t="s">
        <v>19</v>
      </c>
      <c r="N122" s="214" t="s">
        <v>46</v>
      </c>
      <c r="O122" s="86"/>
      <c r="P122" s="215">
        <f>O122*H122</f>
        <v>0</v>
      </c>
      <c r="Q122" s="215">
        <v>0.0014357</v>
      </c>
      <c r="R122" s="215">
        <f>Q122*H122</f>
        <v>0.056981497300000003</v>
      </c>
      <c r="S122" s="215">
        <v>0</v>
      </c>
      <c r="T122" s="216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7" t="s">
        <v>141</v>
      </c>
      <c r="AT122" s="217" t="s">
        <v>136</v>
      </c>
      <c r="AU122" s="217" t="s">
        <v>85</v>
      </c>
      <c r="AY122" s="19" t="s">
        <v>134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9" t="s">
        <v>83</v>
      </c>
      <c r="BK122" s="218">
        <f>ROUND(I122*H122,2)</f>
        <v>0</v>
      </c>
      <c r="BL122" s="19" t="s">
        <v>141</v>
      </c>
      <c r="BM122" s="217" t="s">
        <v>241</v>
      </c>
    </row>
    <row r="123" s="2" customFormat="1">
      <c r="A123" s="40"/>
      <c r="B123" s="41"/>
      <c r="C123" s="42"/>
      <c r="D123" s="219" t="s">
        <v>143</v>
      </c>
      <c r="E123" s="42"/>
      <c r="F123" s="220" t="s">
        <v>354</v>
      </c>
      <c r="G123" s="42"/>
      <c r="H123" s="42"/>
      <c r="I123" s="221"/>
      <c r="J123" s="42"/>
      <c r="K123" s="42"/>
      <c r="L123" s="46"/>
      <c r="M123" s="222"/>
      <c r="N123" s="223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143</v>
      </c>
      <c r="AU123" s="19" t="s">
        <v>85</v>
      </c>
    </row>
    <row r="124" s="13" customFormat="1">
      <c r="A124" s="13"/>
      <c r="B124" s="224"/>
      <c r="C124" s="225"/>
      <c r="D124" s="226" t="s">
        <v>145</v>
      </c>
      <c r="E124" s="227" t="s">
        <v>19</v>
      </c>
      <c r="F124" s="228" t="s">
        <v>998</v>
      </c>
      <c r="G124" s="225"/>
      <c r="H124" s="229">
        <v>21.285</v>
      </c>
      <c r="I124" s="230"/>
      <c r="J124" s="225"/>
      <c r="K124" s="225"/>
      <c r="L124" s="231"/>
      <c r="M124" s="232"/>
      <c r="N124" s="233"/>
      <c r="O124" s="233"/>
      <c r="P124" s="233"/>
      <c r="Q124" s="233"/>
      <c r="R124" s="233"/>
      <c r="S124" s="233"/>
      <c r="T124" s="234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5" t="s">
        <v>145</v>
      </c>
      <c r="AU124" s="235" t="s">
        <v>85</v>
      </c>
      <c r="AV124" s="13" t="s">
        <v>85</v>
      </c>
      <c r="AW124" s="13" t="s">
        <v>37</v>
      </c>
      <c r="AX124" s="13" t="s">
        <v>75</v>
      </c>
      <c r="AY124" s="235" t="s">
        <v>134</v>
      </c>
    </row>
    <row r="125" s="13" customFormat="1">
      <c r="A125" s="13"/>
      <c r="B125" s="224"/>
      <c r="C125" s="225"/>
      <c r="D125" s="226" t="s">
        <v>145</v>
      </c>
      <c r="E125" s="227" t="s">
        <v>19</v>
      </c>
      <c r="F125" s="228" t="s">
        <v>999</v>
      </c>
      <c r="G125" s="225"/>
      <c r="H125" s="229">
        <v>5.7999999999999998</v>
      </c>
      <c r="I125" s="230"/>
      <c r="J125" s="225"/>
      <c r="K125" s="225"/>
      <c r="L125" s="231"/>
      <c r="M125" s="232"/>
      <c r="N125" s="233"/>
      <c r="O125" s="233"/>
      <c r="P125" s="233"/>
      <c r="Q125" s="233"/>
      <c r="R125" s="233"/>
      <c r="S125" s="233"/>
      <c r="T125" s="234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5" t="s">
        <v>145</v>
      </c>
      <c r="AU125" s="235" t="s">
        <v>85</v>
      </c>
      <c r="AV125" s="13" t="s">
        <v>85</v>
      </c>
      <c r="AW125" s="13" t="s">
        <v>37</v>
      </c>
      <c r="AX125" s="13" t="s">
        <v>75</v>
      </c>
      <c r="AY125" s="235" t="s">
        <v>134</v>
      </c>
    </row>
    <row r="126" s="13" customFormat="1">
      <c r="A126" s="13"/>
      <c r="B126" s="224"/>
      <c r="C126" s="225"/>
      <c r="D126" s="226" t="s">
        <v>145</v>
      </c>
      <c r="E126" s="227" t="s">
        <v>19</v>
      </c>
      <c r="F126" s="228" t="s">
        <v>1000</v>
      </c>
      <c r="G126" s="225"/>
      <c r="H126" s="229">
        <v>12.603999999999999</v>
      </c>
      <c r="I126" s="230"/>
      <c r="J126" s="225"/>
      <c r="K126" s="225"/>
      <c r="L126" s="231"/>
      <c r="M126" s="232"/>
      <c r="N126" s="233"/>
      <c r="O126" s="233"/>
      <c r="P126" s="233"/>
      <c r="Q126" s="233"/>
      <c r="R126" s="233"/>
      <c r="S126" s="233"/>
      <c r="T126" s="234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5" t="s">
        <v>145</v>
      </c>
      <c r="AU126" s="235" t="s">
        <v>85</v>
      </c>
      <c r="AV126" s="13" t="s">
        <v>85</v>
      </c>
      <c r="AW126" s="13" t="s">
        <v>37</v>
      </c>
      <c r="AX126" s="13" t="s">
        <v>75</v>
      </c>
      <c r="AY126" s="235" t="s">
        <v>134</v>
      </c>
    </row>
    <row r="127" s="14" customFormat="1">
      <c r="A127" s="14"/>
      <c r="B127" s="236"/>
      <c r="C127" s="237"/>
      <c r="D127" s="226" t="s">
        <v>145</v>
      </c>
      <c r="E127" s="238" t="s">
        <v>19</v>
      </c>
      <c r="F127" s="239" t="s">
        <v>147</v>
      </c>
      <c r="G127" s="237"/>
      <c r="H127" s="240">
        <v>39.689</v>
      </c>
      <c r="I127" s="241"/>
      <c r="J127" s="237"/>
      <c r="K127" s="237"/>
      <c r="L127" s="242"/>
      <c r="M127" s="243"/>
      <c r="N127" s="244"/>
      <c r="O127" s="244"/>
      <c r="P127" s="244"/>
      <c r="Q127" s="244"/>
      <c r="R127" s="244"/>
      <c r="S127" s="244"/>
      <c r="T127" s="245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6" t="s">
        <v>145</v>
      </c>
      <c r="AU127" s="246" t="s">
        <v>85</v>
      </c>
      <c r="AV127" s="14" t="s">
        <v>141</v>
      </c>
      <c r="AW127" s="14" t="s">
        <v>37</v>
      </c>
      <c r="AX127" s="14" t="s">
        <v>83</v>
      </c>
      <c r="AY127" s="246" t="s">
        <v>134</v>
      </c>
    </row>
    <row r="128" s="2" customFormat="1" ht="16.5" customHeight="1">
      <c r="A128" s="40"/>
      <c r="B128" s="41"/>
      <c r="C128" s="206" t="s">
        <v>194</v>
      </c>
      <c r="D128" s="206" t="s">
        <v>136</v>
      </c>
      <c r="E128" s="207" t="s">
        <v>359</v>
      </c>
      <c r="F128" s="208" t="s">
        <v>360</v>
      </c>
      <c r="G128" s="209" t="s">
        <v>139</v>
      </c>
      <c r="H128" s="210">
        <v>39.689</v>
      </c>
      <c r="I128" s="211"/>
      <c r="J128" s="212">
        <f>ROUND(I128*H128,2)</f>
        <v>0</v>
      </c>
      <c r="K128" s="208" t="s">
        <v>140</v>
      </c>
      <c r="L128" s="46"/>
      <c r="M128" s="213" t="s">
        <v>19</v>
      </c>
      <c r="N128" s="214" t="s">
        <v>46</v>
      </c>
      <c r="O128" s="86"/>
      <c r="P128" s="215">
        <f>O128*H128</f>
        <v>0</v>
      </c>
      <c r="Q128" s="215">
        <v>3.6000000000000001E-05</v>
      </c>
      <c r="R128" s="215">
        <f>Q128*H128</f>
        <v>0.0014288040000000001</v>
      </c>
      <c r="S128" s="215">
        <v>0</v>
      </c>
      <c r="T128" s="216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7" t="s">
        <v>141</v>
      </c>
      <c r="AT128" s="217" t="s">
        <v>136</v>
      </c>
      <c r="AU128" s="217" t="s">
        <v>85</v>
      </c>
      <c r="AY128" s="19" t="s">
        <v>134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9" t="s">
        <v>83</v>
      </c>
      <c r="BK128" s="218">
        <f>ROUND(I128*H128,2)</f>
        <v>0</v>
      </c>
      <c r="BL128" s="19" t="s">
        <v>141</v>
      </c>
      <c r="BM128" s="217" t="s">
        <v>256</v>
      </c>
    </row>
    <row r="129" s="2" customFormat="1">
      <c r="A129" s="40"/>
      <c r="B129" s="41"/>
      <c r="C129" s="42"/>
      <c r="D129" s="219" t="s">
        <v>143</v>
      </c>
      <c r="E129" s="42"/>
      <c r="F129" s="220" t="s">
        <v>362</v>
      </c>
      <c r="G129" s="42"/>
      <c r="H129" s="42"/>
      <c r="I129" s="221"/>
      <c r="J129" s="42"/>
      <c r="K129" s="42"/>
      <c r="L129" s="46"/>
      <c r="M129" s="222"/>
      <c r="N129" s="223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143</v>
      </c>
      <c r="AU129" s="19" t="s">
        <v>85</v>
      </c>
    </row>
    <row r="130" s="2" customFormat="1" ht="16.5" customHeight="1">
      <c r="A130" s="40"/>
      <c r="B130" s="41"/>
      <c r="C130" s="206" t="s">
        <v>173</v>
      </c>
      <c r="D130" s="206" t="s">
        <v>136</v>
      </c>
      <c r="E130" s="207" t="s">
        <v>1001</v>
      </c>
      <c r="F130" s="208" t="s">
        <v>1002</v>
      </c>
      <c r="G130" s="209" t="s">
        <v>139</v>
      </c>
      <c r="H130" s="210">
        <v>23.449000000000002</v>
      </c>
      <c r="I130" s="211"/>
      <c r="J130" s="212">
        <f>ROUND(I130*H130,2)</f>
        <v>0</v>
      </c>
      <c r="K130" s="208" t="s">
        <v>140</v>
      </c>
      <c r="L130" s="46"/>
      <c r="M130" s="213" t="s">
        <v>19</v>
      </c>
      <c r="N130" s="214" t="s">
        <v>46</v>
      </c>
      <c r="O130" s="86"/>
      <c r="P130" s="215">
        <f>O130*H130</f>
        <v>0</v>
      </c>
      <c r="Q130" s="215">
        <v>0.0025000000000000001</v>
      </c>
      <c r="R130" s="215">
        <f>Q130*H130</f>
        <v>0.058622500000000008</v>
      </c>
      <c r="S130" s="215">
        <v>0</v>
      </c>
      <c r="T130" s="216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7" t="s">
        <v>141</v>
      </c>
      <c r="AT130" s="217" t="s">
        <v>136</v>
      </c>
      <c r="AU130" s="217" t="s">
        <v>85</v>
      </c>
      <c r="AY130" s="19" t="s">
        <v>134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9" t="s">
        <v>83</v>
      </c>
      <c r="BK130" s="218">
        <f>ROUND(I130*H130,2)</f>
        <v>0</v>
      </c>
      <c r="BL130" s="19" t="s">
        <v>141</v>
      </c>
      <c r="BM130" s="217" t="s">
        <v>266</v>
      </c>
    </row>
    <row r="131" s="2" customFormat="1">
      <c r="A131" s="40"/>
      <c r="B131" s="41"/>
      <c r="C131" s="42"/>
      <c r="D131" s="219" t="s">
        <v>143</v>
      </c>
      <c r="E131" s="42"/>
      <c r="F131" s="220" t="s">
        <v>1003</v>
      </c>
      <c r="G131" s="42"/>
      <c r="H131" s="42"/>
      <c r="I131" s="221"/>
      <c r="J131" s="42"/>
      <c r="K131" s="42"/>
      <c r="L131" s="46"/>
      <c r="M131" s="222"/>
      <c r="N131" s="223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143</v>
      </c>
      <c r="AU131" s="19" t="s">
        <v>85</v>
      </c>
    </row>
    <row r="132" s="13" customFormat="1">
      <c r="A132" s="13"/>
      <c r="B132" s="224"/>
      <c r="C132" s="225"/>
      <c r="D132" s="226" t="s">
        <v>145</v>
      </c>
      <c r="E132" s="227" t="s">
        <v>19</v>
      </c>
      <c r="F132" s="228" t="s">
        <v>1004</v>
      </c>
      <c r="G132" s="225"/>
      <c r="H132" s="229">
        <v>12.169000000000001</v>
      </c>
      <c r="I132" s="230"/>
      <c r="J132" s="225"/>
      <c r="K132" s="225"/>
      <c r="L132" s="231"/>
      <c r="M132" s="232"/>
      <c r="N132" s="233"/>
      <c r="O132" s="233"/>
      <c r="P132" s="233"/>
      <c r="Q132" s="233"/>
      <c r="R132" s="233"/>
      <c r="S132" s="233"/>
      <c r="T132" s="23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5" t="s">
        <v>145</v>
      </c>
      <c r="AU132" s="235" t="s">
        <v>85</v>
      </c>
      <c r="AV132" s="13" t="s">
        <v>85</v>
      </c>
      <c r="AW132" s="13" t="s">
        <v>37</v>
      </c>
      <c r="AX132" s="13" t="s">
        <v>75</v>
      </c>
      <c r="AY132" s="235" t="s">
        <v>134</v>
      </c>
    </row>
    <row r="133" s="13" customFormat="1">
      <c r="A133" s="13"/>
      <c r="B133" s="224"/>
      <c r="C133" s="225"/>
      <c r="D133" s="226" t="s">
        <v>145</v>
      </c>
      <c r="E133" s="227" t="s">
        <v>19</v>
      </c>
      <c r="F133" s="228" t="s">
        <v>999</v>
      </c>
      <c r="G133" s="225"/>
      <c r="H133" s="229">
        <v>5.7999999999999998</v>
      </c>
      <c r="I133" s="230"/>
      <c r="J133" s="225"/>
      <c r="K133" s="225"/>
      <c r="L133" s="231"/>
      <c r="M133" s="232"/>
      <c r="N133" s="233"/>
      <c r="O133" s="233"/>
      <c r="P133" s="233"/>
      <c r="Q133" s="233"/>
      <c r="R133" s="233"/>
      <c r="S133" s="233"/>
      <c r="T133" s="23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5" t="s">
        <v>145</v>
      </c>
      <c r="AU133" s="235" t="s">
        <v>85</v>
      </c>
      <c r="AV133" s="13" t="s">
        <v>85</v>
      </c>
      <c r="AW133" s="13" t="s">
        <v>37</v>
      </c>
      <c r="AX133" s="13" t="s">
        <v>75</v>
      </c>
      <c r="AY133" s="235" t="s">
        <v>134</v>
      </c>
    </row>
    <row r="134" s="13" customFormat="1">
      <c r="A134" s="13"/>
      <c r="B134" s="224"/>
      <c r="C134" s="225"/>
      <c r="D134" s="226" t="s">
        <v>145</v>
      </c>
      <c r="E134" s="227" t="s">
        <v>19</v>
      </c>
      <c r="F134" s="228" t="s">
        <v>1005</v>
      </c>
      <c r="G134" s="225"/>
      <c r="H134" s="229">
        <v>5.4800000000000004</v>
      </c>
      <c r="I134" s="230"/>
      <c r="J134" s="225"/>
      <c r="K134" s="225"/>
      <c r="L134" s="231"/>
      <c r="M134" s="232"/>
      <c r="N134" s="233"/>
      <c r="O134" s="233"/>
      <c r="P134" s="233"/>
      <c r="Q134" s="233"/>
      <c r="R134" s="233"/>
      <c r="S134" s="233"/>
      <c r="T134" s="23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5" t="s">
        <v>145</v>
      </c>
      <c r="AU134" s="235" t="s">
        <v>85</v>
      </c>
      <c r="AV134" s="13" t="s">
        <v>85</v>
      </c>
      <c r="AW134" s="13" t="s">
        <v>37</v>
      </c>
      <c r="AX134" s="13" t="s">
        <v>75</v>
      </c>
      <c r="AY134" s="235" t="s">
        <v>134</v>
      </c>
    </row>
    <row r="135" s="14" customFormat="1">
      <c r="A135" s="14"/>
      <c r="B135" s="236"/>
      <c r="C135" s="237"/>
      <c r="D135" s="226" t="s">
        <v>145</v>
      </c>
      <c r="E135" s="238" t="s">
        <v>19</v>
      </c>
      <c r="F135" s="239" t="s">
        <v>147</v>
      </c>
      <c r="G135" s="237"/>
      <c r="H135" s="240">
        <v>23.449000000000002</v>
      </c>
      <c r="I135" s="241"/>
      <c r="J135" s="237"/>
      <c r="K135" s="237"/>
      <c r="L135" s="242"/>
      <c r="M135" s="243"/>
      <c r="N135" s="244"/>
      <c r="O135" s="244"/>
      <c r="P135" s="244"/>
      <c r="Q135" s="244"/>
      <c r="R135" s="244"/>
      <c r="S135" s="244"/>
      <c r="T135" s="245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6" t="s">
        <v>145</v>
      </c>
      <c r="AU135" s="246" t="s">
        <v>85</v>
      </c>
      <c r="AV135" s="14" t="s">
        <v>141</v>
      </c>
      <c r="AW135" s="14" t="s">
        <v>37</v>
      </c>
      <c r="AX135" s="14" t="s">
        <v>83</v>
      </c>
      <c r="AY135" s="246" t="s">
        <v>134</v>
      </c>
    </row>
    <row r="136" s="2" customFormat="1" ht="21.75" customHeight="1">
      <c r="A136" s="40"/>
      <c r="B136" s="41"/>
      <c r="C136" s="206" t="s">
        <v>210</v>
      </c>
      <c r="D136" s="206" t="s">
        <v>136</v>
      </c>
      <c r="E136" s="207" t="s">
        <v>364</v>
      </c>
      <c r="F136" s="208" t="s">
        <v>365</v>
      </c>
      <c r="G136" s="209" t="s">
        <v>245</v>
      </c>
      <c r="H136" s="210">
        <v>0.64800000000000002</v>
      </c>
      <c r="I136" s="211"/>
      <c r="J136" s="212">
        <f>ROUND(I136*H136,2)</f>
        <v>0</v>
      </c>
      <c r="K136" s="208" t="s">
        <v>140</v>
      </c>
      <c r="L136" s="46"/>
      <c r="M136" s="213" t="s">
        <v>19</v>
      </c>
      <c r="N136" s="214" t="s">
        <v>46</v>
      </c>
      <c r="O136" s="86"/>
      <c r="P136" s="215">
        <f>O136*H136</f>
        <v>0</v>
      </c>
      <c r="Q136" s="215">
        <v>1.038303</v>
      </c>
      <c r="R136" s="215">
        <f>Q136*H136</f>
        <v>0.67282034400000001</v>
      </c>
      <c r="S136" s="215">
        <v>0</v>
      </c>
      <c r="T136" s="216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7" t="s">
        <v>141</v>
      </c>
      <c r="AT136" s="217" t="s">
        <v>136</v>
      </c>
      <c r="AU136" s="217" t="s">
        <v>85</v>
      </c>
      <c r="AY136" s="19" t="s">
        <v>134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9" t="s">
        <v>83</v>
      </c>
      <c r="BK136" s="218">
        <f>ROUND(I136*H136,2)</f>
        <v>0</v>
      </c>
      <c r="BL136" s="19" t="s">
        <v>141</v>
      </c>
      <c r="BM136" s="217" t="s">
        <v>277</v>
      </c>
    </row>
    <row r="137" s="2" customFormat="1">
      <c r="A137" s="40"/>
      <c r="B137" s="41"/>
      <c r="C137" s="42"/>
      <c r="D137" s="219" t="s">
        <v>143</v>
      </c>
      <c r="E137" s="42"/>
      <c r="F137" s="220" t="s">
        <v>367</v>
      </c>
      <c r="G137" s="42"/>
      <c r="H137" s="42"/>
      <c r="I137" s="221"/>
      <c r="J137" s="42"/>
      <c r="K137" s="42"/>
      <c r="L137" s="46"/>
      <c r="M137" s="222"/>
      <c r="N137" s="223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143</v>
      </c>
      <c r="AU137" s="19" t="s">
        <v>85</v>
      </c>
    </row>
    <row r="138" s="13" customFormat="1">
      <c r="A138" s="13"/>
      <c r="B138" s="224"/>
      <c r="C138" s="225"/>
      <c r="D138" s="226" t="s">
        <v>145</v>
      </c>
      <c r="E138" s="227" t="s">
        <v>19</v>
      </c>
      <c r="F138" s="228" t="s">
        <v>1006</v>
      </c>
      <c r="G138" s="225"/>
      <c r="H138" s="229">
        <v>0.64800000000000002</v>
      </c>
      <c r="I138" s="230"/>
      <c r="J138" s="225"/>
      <c r="K138" s="225"/>
      <c r="L138" s="231"/>
      <c r="M138" s="232"/>
      <c r="N138" s="233"/>
      <c r="O138" s="233"/>
      <c r="P138" s="233"/>
      <c r="Q138" s="233"/>
      <c r="R138" s="233"/>
      <c r="S138" s="233"/>
      <c r="T138" s="23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5" t="s">
        <v>145</v>
      </c>
      <c r="AU138" s="235" t="s">
        <v>85</v>
      </c>
      <c r="AV138" s="13" t="s">
        <v>85</v>
      </c>
      <c r="AW138" s="13" t="s">
        <v>37</v>
      </c>
      <c r="AX138" s="13" t="s">
        <v>75</v>
      </c>
      <c r="AY138" s="235" t="s">
        <v>134</v>
      </c>
    </row>
    <row r="139" s="14" customFormat="1">
      <c r="A139" s="14"/>
      <c r="B139" s="236"/>
      <c r="C139" s="237"/>
      <c r="D139" s="226" t="s">
        <v>145</v>
      </c>
      <c r="E139" s="238" t="s">
        <v>19</v>
      </c>
      <c r="F139" s="239" t="s">
        <v>147</v>
      </c>
      <c r="G139" s="237"/>
      <c r="H139" s="240">
        <v>0.64800000000000002</v>
      </c>
      <c r="I139" s="241"/>
      <c r="J139" s="237"/>
      <c r="K139" s="237"/>
      <c r="L139" s="242"/>
      <c r="M139" s="243"/>
      <c r="N139" s="244"/>
      <c r="O139" s="244"/>
      <c r="P139" s="244"/>
      <c r="Q139" s="244"/>
      <c r="R139" s="244"/>
      <c r="S139" s="244"/>
      <c r="T139" s="245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6" t="s">
        <v>145</v>
      </c>
      <c r="AU139" s="246" t="s">
        <v>85</v>
      </c>
      <c r="AV139" s="14" t="s">
        <v>141</v>
      </c>
      <c r="AW139" s="14" t="s">
        <v>37</v>
      </c>
      <c r="AX139" s="14" t="s">
        <v>83</v>
      </c>
      <c r="AY139" s="246" t="s">
        <v>134</v>
      </c>
    </row>
    <row r="140" s="2" customFormat="1" ht="21.75" customHeight="1">
      <c r="A140" s="40"/>
      <c r="B140" s="41"/>
      <c r="C140" s="206" t="s">
        <v>217</v>
      </c>
      <c r="D140" s="206" t="s">
        <v>136</v>
      </c>
      <c r="E140" s="207" t="s">
        <v>1007</v>
      </c>
      <c r="F140" s="208" t="s">
        <v>1008</v>
      </c>
      <c r="G140" s="209" t="s">
        <v>245</v>
      </c>
      <c r="H140" s="210">
        <v>0.63</v>
      </c>
      <c r="I140" s="211"/>
      <c r="J140" s="212">
        <f>ROUND(I140*H140,2)</f>
        <v>0</v>
      </c>
      <c r="K140" s="208" t="s">
        <v>140</v>
      </c>
      <c r="L140" s="46"/>
      <c r="M140" s="213" t="s">
        <v>19</v>
      </c>
      <c r="N140" s="214" t="s">
        <v>46</v>
      </c>
      <c r="O140" s="86"/>
      <c r="P140" s="215">
        <f>O140*H140</f>
        <v>0</v>
      </c>
      <c r="Q140" s="215">
        <v>1.0606640000000001</v>
      </c>
      <c r="R140" s="215">
        <f>Q140*H140</f>
        <v>0.66821832000000003</v>
      </c>
      <c r="S140" s="215">
        <v>0</v>
      </c>
      <c r="T140" s="216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7" t="s">
        <v>141</v>
      </c>
      <c r="AT140" s="217" t="s">
        <v>136</v>
      </c>
      <c r="AU140" s="217" t="s">
        <v>85</v>
      </c>
      <c r="AY140" s="19" t="s">
        <v>134</v>
      </c>
      <c r="BE140" s="218">
        <f>IF(N140="základní",J140,0)</f>
        <v>0</v>
      </c>
      <c r="BF140" s="218">
        <f>IF(N140="snížená",J140,0)</f>
        <v>0</v>
      </c>
      <c r="BG140" s="218">
        <f>IF(N140="zákl. přenesená",J140,0)</f>
        <v>0</v>
      </c>
      <c r="BH140" s="218">
        <f>IF(N140="sníž. přenesená",J140,0)</f>
        <v>0</v>
      </c>
      <c r="BI140" s="218">
        <f>IF(N140="nulová",J140,0)</f>
        <v>0</v>
      </c>
      <c r="BJ140" s="19" t="s">
        <v>83</v>
      </c>
      <c r="BK140" s="218">
        <f>ROUND(I140*H140,2)</f>
        <v>0</v>
      </c>
      <c r="BL140" s="19" t="s">
        <v>141</v>
      </c>
      <c r="BM140" s="217" t="s">
        <v>293</v>
      </c>
    </row>
    <row r="141" s="2" customFormat="1">
      <c r="A141" s="40"/>
      <c r="B141" s="41"/>
      <c r="C141" s="42"/>
      <c r="D141" s="219" t="s">
        <v>143</v>
      </c>
      <c r="E141" s="42"/>
      <c r="F141" s="220" t="s">
        <v>1009</v>
      </c>
      <c r="G141" s="42"/>
      <c r="H141" s="42"/>
      <c r="I141" s="221"/>
      <c r="J141" s="42"/>
      <c r="K141" s="42"/>
      <c r="L141" s="46"/>
      <c r="M141" s="222"/>
      <c r="N141" s="223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143</v>
      </c>
      <c r="AU141" s="19" t="s">
        <v>85</v>
      </c>
    </row>
    <row r="142" s="13" customFormat="1">
      <c r="A142" s="13"/>
      <c r="B142" s="224"/>
      <c r="C142" s="225"/>
      <c r="D142" s="226" t="s">
        <v>145</v>
      </c>
      <c r="E142" s="227" t="s">
        <v>19</v>
      </c>
      <c r="F142" s="228" t="s">
        <v>1010</v>
      </c>
      <c r="G142" s="225"/>
      <c r="H142" s="229">
        <v>0.63</v>
      </c>
      <c r="I142" s="230"/>
      <c r="J142" s="225"/>
      <c r="K142" s="225"/>
      <c r="L142" s="231"/>
      <c r="M142" s="232"/>
      <c r="N142" s="233"/>
      <c r="O142" s="233"/>
      <c r="P142" s="233"/>
      <c r="Q142" s="233"/>
      <c r="R142" s="233"/>
      <c r="S142" s="233"/>
      <c r="T142" s="23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5" t="s">
        <v>145</v>
      </c>
      <c r="AU142" s="235" t="s">
        <v>85</v>
      </c>
      <c r="AV142" s="13" t="s">
        <v>85</v>
      </c>
      <c r="AW142" s="13" t="s">
        <v>37</v>
      </c>
      <c r="AX142" s="13" t="s">
        <v>75</v>
      </c>
      <c r="AY142" s="235" t="s">
        <v>134</v>
      </c>
    </row>
    <row r="143" s="14" customFormat="1">
      <c r="A143" s="14"/>
      <c r="B143" s="236"/>
      <c r="C143" s="237"/>
      <c r="D143" s="226" t="s">
        <v>145</v>
      </c>
      <c r="E143" s="238" t="s">
        <v>19</v>
      </c>
      <c r="F143" s="239" t="s">
        <v>147</v>
      </c>
      <c r="G143" s="237"/>
      <c r="H143" s="240">
        <v>0.63</v>
      </c>
      <c r="I143" s="241"/>
      <c r="J143" s="237"/>
      <c r="K143" s="237"/>
      <c r="L143" s="242"/>
      <c r="M143" s="243"/>
      <c r="N143" s="244"/>
      <c r="O143" s="244"/>
      <c r="P143" s="244"/>
      <c r="Q143" s="244"/>
      <c r="R143" s="244"/>
      <c r="S143" s="244"/>
      <c r="T143" s="245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6" t="s">
        <v>145</v>
      </c>
      <c r="AU143" s="246" t="s">
        <v>85</v>
      </c>
      <c r="AV143" s="14" t="s">
        <v>141</v>
      </c>
      <c r="AW143" s="14" t="s">
        <v>37</v>
      </c>
      <c r="AX143" s="14" t="s">
        <v>83</v>
      </c>
      <c r="AY143" s="246" t="s">
        <v>134</v>
      </c>
    </row>
    <row r="144" s="12" customFormat="1" ht="22.8" customHeight="1">
      <c r="A144" s="12"/>
      <c r="B144" s="190"/>
      <c r="C144" s="191"/>
      <c r="D144" s="192" t="s">
        <v>74</v>
      </c>
      <c r="E144" s="204" t="s">
        <v>153</v>
      </c>
      <c r="F144" s="204" t="s">
        <v>370</v>
      </c>
      <c r="G144" s="191"/>
      <c r="H144" s="191"/>
      <c r="I144" s="194"/>
      <c r="J144" s="205">
        <f>BK144</f>
        <v>0</v>
      </c>
      <c r="K144" s="191"/>
      <c r="L144" s="196"/>
      <c r="M144" s="197"/>
      <c r="N144" s="198"/>
      <c r="O144" s="198"/>
      <c r="P144" s="199">
        <f>SUM(P145:P148)</f>
        <v>0</v>
      </c>
      <c r="Q144" s="198"/>
      <c r="R144" s="199">
        <f>SUM(R145:R148)</f>
        <v>0.10451469000000001</v>
      </c>
      <c r="S144" s="198"/>
      <c r="T144" s="200">
        <f>SUM(T145:T148)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01" t="s">
        <v>83</v>
      </c>
      <c r="AT144" s="202" t="s">
        <v>74</v>
      </c>
      <c r="AU144" s="202" t="s">
        <v>83</v>
      </c>
      <c r="AY144" s="201" t="s">
        <v>134</v>
      </c>
      <c r="BK144" s="203">
        <f>SUM(BK145:BK148)</f>
        <v>0</v>
      </c>
    </row>
    <row r="145" s="2" customFormat="1" ht="24.15" customHeight="1">
      <c r="A145" s="40"/>
      <c r="B145" s="41"/>
      <c r="C145" s="206" t="s">
        <v>222</v>
      </c>
      <c r="D145" s="206" t="s">
        <v>136</v>
      </c>
      <c r="E145" s="207" t="s">
        <v>1011</v>
      </c>
      <c r="F145" s="208" t="s">
        <v>1012</v>
      </c>
      <c r="G145" s="209" t="s">
        <v>150</v>
      </c>
      <c r="H145" s="210">
        <v>0.042000000000000003</v>
      </c>
      <c r="I145" s="211"/>
      <c r="J145" s="212">
        <f>ROUND(I145*H145,2)</f>
        <v>0</v>
      </c>
      <c r="K145" s="208" t="s">
        <v>140</v>
      </c>
      <c r="L145" s="46"/>
      <c r="M145" s="213" t="s">
        <v>19</v>
      </c>
      <c r="N145" s="214" t="s">
        <v>46</v>
      </c>
      <c r="O145" s="86"/>
      <c r="P145" s="215">
        <f>O145*H145</f>
        <v>0</v>
      </c>
      <c r="Q145" s="215">
        <v>2.488445</v>
      </c>
      <c r="R145" s="215">
        <f>Q145*H145</f>
        <v>0.10451469000000001</v>
      </c>
      <c r="S145" s="215">
        <v>0</v>
      </c>
      <c r="T145" s="216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7" t="s">
        <v>141</v>
      </c>
      <c r="AT145" s="217" t="s">
        <v>136</v>
      </c>
      <c r="AU145" s="217" t="s">
        <v>85</v>
      </c>
      <c r="AY145" s="19" t="s">
        <v>134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9" t="s">
        <v>83</v>
      </c>
      <c r="BK145" s="218">
        <f>ROUND(I145*H145,2)</f>
        <v>0</v>
      </c>
      <c r="BL145" s="19" t="s">
        <v>141</v>
      </c>
      <c r="BM145" s="217" t="s">
        <v>303</v>
      </c>
    </row>
    <row r="146" s="2" customFormat="1">
      <c r="A146" s="40"/>
      <c r="B146" s="41"/>
      <c r="C146" s="42"/>
      <c r="D146" s="219" t="s">
        <v>143</v>
      </c>
      <c r="E146" s="42"/>
      <c r="F146" s="220" t="s">
        <v>1013</v>
      </c>
      <c r="G146" s="42"/>
      <c r="H146" s="42"/>
      <c r="I146" s="221"/>
      <c r="J146" s="42"/>
      <c r="K146" s="42"/>
      <c r="L146" s="46"/>
      <c r="M146" s="222"/>
      <c r="N146" s="223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143</v>
      </c>
      <c r="AU146" s="19" t="s">
        <v>85</v>
      </c>
    </row>
    <row r="147" s="13" customFormat="1">
      <c r="A147" s="13"/>
      <c r="B147" s="224"/>
      <c r="C147" s="225"/>
      <c r="D147" s="226" t="s">
        <v>145</v>
      </c>
      <c r="E147" s="227" t="s">
        <v>19</v>
      </c>
      <c r="F147" s="228" t="s">
        <v>1014</v>
      </c>
      <c r="G147" s="225"/>
      <c r="H147" s="229">
        <v>0.042000000000000003</v>
      </c>
      <c r="I147" s="230"/>
      <c r="J147" s="225"/>
      <c r="K147" s="225"/>
      <c r="L147" s="231"/>
      <c r="M147" s="232"/>
      <c r="N147" s="233"/>
      <c r="O147" s="233"/>
      <c r="P147" s="233"/>
      <c r="Q147" s="233"/>
      <c r="R147" s="233"/>
      <c r="S147" s="233"/>
      <c r="T147" s="234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5" t="s">
        <v>145</v>
      </c>
      <c r="AU147" s="235" t="s">
        <v>85</v>
      </c>
      <c r="AV147" s="13" t="s">
        <v>85</v>
      </c>
      <c r="AW147" s="13" t="s">
        <v>37</v>
      </c>
      <c r="AX147" s="13" t="s">
        <v>75</v>
      </c>
      <c r="AY147" s="235" t="s">
        <v>134</v>
      </c>
    </row>
    <row r="148" s="14" customFormat="1">
      <c r="A148" s="14"/>
      <c r="B148" s="236"/>
      <c r="C148" s="237"/>
      <c r="D148" s="226" t="s">
        <v>145</v>
      </c>
      <c r="E148" s="238" t="s">
        <v>19</v>
      </c>
      <c r="F148" s="239" t="s">
        <v>147</v>
      </c>
      <c r="G148" s="237"/>
      <c r="H148" s="240">
        <v>0.042000000000000003</v>
      </c>
      <c r="I148" s="241"/>
      <c r="J148" s="237"/>
      <c r="K148" s="237"/>
      <c r="L148" s="242"/>
      <c r="M148" s="243"/>
      <c r="N148" s="244"/>
      <c r="O148" s="244"/>
      <c r="P148" s="244"/>
      <c r="Q148" s="244"/>
      <c r="R148" s="244"/>
      <c r="S148" s="244"/>
      <c r="T148" s="245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6" t="s">
        <v>145</v>
      </c>
      <c r="AU148" s="246" t="s">
        <v>85</v>
      </c>
      <c r="AV148" s="14" t="s">
        <v>141</v>
      </c>
      <c r="AW148" s="14" t="s">
        <v>37</v>
      </c>
      <c r="AX148" s="14" t="s">
        <v>83</v>
      </c>
      <c r="AY148" s="246" t="s">
        <v>134</v>
      </c>
    </row>
    <row r="149" s="12" customFormat="1" ht="22.8" customHeight="1">
      <c r="A149" s="12"/>
      <c r="B149" s="190"/>
      <c r="C149" s="191"/>
      <c r="D149" s="192" t="s">
        <v>74</v>
      </c>
      <c r="E149" s="204" t="s">
        <v>141</v>
      </c>
      <c r="F149" s="204" t="s">
        <v>456</v>
      </c>
      <c r="G149" s="191"/>
      <c r="H149" s="191"/>
      <c r="I149" s="194"/>
      <c r="J149" s="205">
        <f>BK149</f>
        <v>0</v>
      </c>
      <c r="K149" s="191"/>
      <c r="L149" s="196"/>
      <c r="M149" s="197"/>
      <c r="N149" s="198"/>
      <c r="O149" s="198"/>
      <c r="P149" s="199">
        <f>SUM(P150:P155)</f>
        <v>0</v>
      </c>
      <c r="Q149" s="198"/>
      <c r="R149" s="199">
        <f>SUM(R150:R155)</f>
        <v>0.0143</v>
      </c>
      <c r="S149" s="198"/>
      <c r="T149" s="200">
        <f>SUM(T150:T155)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01" t="s">
        <v>83</v>
      </c>
      <c r="AT149" s="202" t="s">
        <v>74</v>
      </c>
      <c r="AU149" s="202" t="s">
        <v>83</v>
      </c>
      <c r="AY149" s="201" t="s">
        <v>134</v>
      </c>
      <c r="BK149" s="203">
        <f>SUM(BK150:BK155)</f>
        <v>0</v>
      </c>
    </row>
    <row r="150" s="2" customFormat="1" ht="16.5" customHeight="1">
      <c r="A150" s="40"/>
      <c r="B150" s="41"/>
      <c r="C150" s="206" t="s">
        <v>230</v>
      </c>
      <c r="D150" s="206" t="s">
        <v>136</v>
      </c>
      <c r="E150" s="207" t="s">
        <v>1015</v>
      </c>
      <c r="F150" s="208" t="s">
        <v>1016</v>
      </c>
      <c r="G150" s="209" t="s">
        <v>1017</v>
      </c>
      <c r="H150" s="210">
        <v>17</v>
      </c>
      <c r="I150" s="211"/>
      <c r="J150" s="212">
        <f>ROUND(I150*H150,2)</f>
        <v>0</v>
      </c>
      <c r="K150" s="208" t="s">
        <v>19</v>
      </c>
      <c r="L150" s="46"/>
      <c r="M150" s="213" t="s">
        <v>19</v>
      </c>
      <c r="N150" s="214" t="s">
        <v>46</v>
      </c>
      <c r="O150" s="86"/>
      <c r="P150" s="215">
        <f>O150*H150</f>
        <v>0</v>
      </c>
      <c r="Q150" s="215">
        <v>0</v>
      </c>
      <c r="R150" s="215">
        <f>Q150*H150</f>
        <v>0</v>
      </c>
      <c r="S150" s="215">
        <v>0</v>
      </c>
      <c r="T150" s="216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7" t="s">
        <v>141</v>
      </c>
      <c r="AT150" s="217" t="s">
        <v>136</v>
      </c>
      <c r="AU150" s="217" t="s">
        <v>85</v>
      </c>
      <c r="AY150" s="19" t="s">
        <v>134</v>
      </c>
      <c r="BE150" s="218">
        <f>IF(N150="základní",J150,0)</f>
        <v>0</v>
      </c>
      <c r="BF150" s="218">
        <f>IF(N150="snížená",J150,0)</f>
        <v>0</v>
      </c>
      <c r="BG150" s="218">
        <f>IF(N150="zákl. přenesená",J150,0)</f>
        <v>0</v>
      </c>
      <c r="BH150" s="218">
        <f>IF(N150="sníž. přenesená",J150,0)</f>
        <v>0</v>
      </c>
      <c r="BI150" s="218">
        <f>IF(N150="nulová",J150,0)</f>
        <v>0</v>
      </c>
      <c r="BJ150" s="19" t="s">
        <v>83</v>
      </c>
      <c r="BK150" s="218">
        <f>ROUND(I150*H150,2)</f>
        <v>0</v>
      </c>
      <c r="BL150" s="19" t="s">
        <v>141</v>
      </c>
      <c r="BM150" s="217" t="s">
        <v>317</v>
      </c>
    </row>
    <row r="151" s="2" customFormat="1" ht="21.75" customHeight="1">
      <c r="A151" s="40"/>
      <c r="B151" s="41"/>
      <c r="C151" s="206" t="s">
        <v>8</v>
      </c>
      <c r="D151" s="206" t="s">
        <v>136</v>
      </c>
      <c r="E151" s="207" t="s">
        <v>1018</v>
      </c>
      <c r="F151" s="208" t="s">
        <v>1019</v>
      </c>
      <c r="G151" s="209" t="s">
        <v>641</v>
      </c>
      <c r="H151" s="210">
        <v>2</v>
      </c>
      <c r="I151" s="211"/>
      <c r="J151" s="212">
        <f>ROUND(I151*H151,2)</f>
        <v>0</v>
      </c>
      <c r="K151" s="208" t="s">
        <v>140</v>
      </c>
      <c r="L151" s="46"/>
      <c r="M151" s="213" t="s">
        <v>19</v>
      </c>
      <c r="N151" s="214" t="s">
        <v>46</v>
      </c>
      <c r="O151" s="86"/>
      <c r="P151" s="215">
        <f>O151*H151</f>
        <v>0</v>
      </c>
      <c r="Q151" s="215">
        <v>0.0071500000000000001</v>
      </c>
      <c r="R151" s="215">
        <f>Q151*H151</f>
        <v>0.0143</v>
      </c>
      <c r="S151" s="215">
        <v>0</v>
      </c>
      <c r="T151" s="216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17" t="s">
        <v>141</v>
      </c>
      <c r="AT151" s="217" t="s">
        <v>136</v>
      </c>
      <c r="AU151" s="217" t="s">
        <v>85</v>
      </c>
      <c r="AY151" s="19" t="s">
        <v>134</v>
      </c>
      <c r="BE151" s="218">
        <f>IF(N151="základní",J151,0)</f>
        <v>0</v>
      </c>
      <c r="BF151" s="218">
        <f>IF(N151="snížená",J151,0)</f>
        <v>0</v>
      </c>
      <c r="BG151" s="218">
        <f>IF(N151="zákl. přenesená",J151,0)</f>
        <v>0</v>
      </c>
      <c r="BH151" s="218">
        <f>IF(N151="sníž. přenesená",J151,0)</f>
        <v>0</v>
      </c>
      <c r="BI151" s="218">
        <f>IF(N151="nulová",J151,0)</f>
        <v>0</v>
      </c>
      <c r="BJ151" s="19" t="s">
        <v>83</v>
      </c>
      <c r="BK151" s="218">
        <f>ROUND(I151*H151,2)</f>
        <v>0</v>
      </c>
      <c r="BL151" s="19" t="s">
        <v>141</v>
      </c>
      <c r="BM151" s="217" t="s">
        <v>336</v>
      </c>
    </row>
    <row r="152" s="2" customFormat="1">
      <c r="A152" s="40"/>
      <c r="B152" s="41"/>
      <c r="C152" s="42"/>
      <c r="D152" s="219" t="s">
        <v>143</v>
      </c>
      <c r="E152" s="42"/>
      <c r="F152" s="220" t="s">
        <v>1020</v>
      </c>
      <c r="G152" s="42"/>
      <c r="H152" s="42"/>
      <c r="I152" s="221"/>
      <c r="J152" s="42"/>
      <c r="K152" s="42"/>
      <c r="L152" s="46"/>
      <c r="M152" s="222"/>
      <c r="N152" s="223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143</v>
      </c>
      <c r="AU152" s="19" t="s">
        <v>85</v>
      </c>
    </row>
    <row r="153" s="2" customFormat="1" ht="16.5" customHeight="1">
      <c r="A153" s="40"/>
      <c r="B153" s="41"/>
      <c r="C153" s="206" t="s">
        <v>241</v>
      </c>
      <c r="D153" s="206" t="s">
        <v>136</v>
      </c>
      <c r="E153" s="207" t="s">
        <v>1021</v>
      </c>
      <c r="F153" s="208" t="s">
        <v>1022</v>
      </c>
      <c r="G153" s="209" t="s">
        <v>641</v>
      </c>
      <c r="H153" s="210">
        <v>2</v>
      </c>
      <c r="I153" s="211"/>
      <c r="J153" s="212">
        <f>ROUND(I153*H153,2)</f>
        <v>0</v>
      </c>
      <c r="K153" s="208" t="s">
        <v>140</v>
      </c>
      <c r="L153" s="46"/>
      <c r="M153" s="213" t="s">
        <v>19</v>
      </c>
      <c r="N153" s="214" t="s">
        <v>46</v>
      </c>
      <c r="O153" s="86"/>
      <c r="P153" s="215">
        <f>O153*H153</f>
        <v>0</v>
      </c>
      <c r="Q153" s="215">
        <v>0</v>
      </c>
      <c r="R153" s="215">
        <f>Q153*H153</f>
        <v>0</v>
      </c>
      <c r="S153" s="215">
        <v>0</v>
      </c>
      <c r="T153" s="216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17" t="s">
        <v>141</v>
      </c>
      <c r="AT153" s="217" t="s">
        <v>136</v>
      </c>
      <c r="AU153" s="217" t="s">
        <v>85</v>
      </c>
      <c r="AY153" s="19" t="s">
        <v>134</v>
      </c>
      <c r="BE153" s="218">
        <f>IF(N153="základní",J153,0)</f>
        <v>0</v>
      </c>
      <c r="BF153" s="218">
        <f>IF(N153="snížená",J153,0)</f>
        <v>0</v>
      </c>
      <c r="BG153" s="218">
        <f>IF(N153="zákl. přenesená",J153,0)</f>
        <v>0</v>
      </c>
      <c r="BH153" s="218">
        <f>IF(N153="sníž. přenesená",J153,0)</f>
        <v>0</v>
      </c>
      <c r="BI153" s="218">
        <f>IF(N153="nulová",J153,0)</f>
        <v>0</v>
      </c>
      <c r="BJ153" s="19" t="s">
        <v>83</v>
      </c>
      <c r="BK153" s="218">
        <f>ROUND(I153*H153,2)</f>
        <v>0</v>
      </c>
      <c r="BL153" s="19" t="s">
        <v>141</v>
      </c>
      <c r="BM153" s="217" t="s">
        <v>350</v>
      </c>
    </row>
    <row r="154" s="2" customFormat="1">
      <c r="A154" s="40"/>
      <c r="B154" s="41"/>
      <c r="C154" s="42"/>
      <c r="D154" s="219" t="s">
        <v>143</v>
      </c>
      <c r="E154" s="42"/>
      <c r="F154" s="220" t="s">
        <v>1023</v>
      </c>
      <c r="G154" s="42"/>
      <c r="H154" s="42"/>
      <c r="I154" s="221"/>
      <c r="J154" s="42"/>
      <c r="K154" s="42"/>
      <c r="L154" s="46"/>
      <c r="M154" s="222"/>
      <c r="N154" s="223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143</v>
      </c>
      <c r="AU154" s="19" t="s">
        <v>85</v>
      </c>
    </row>
    <row r="155" s="2" customFormat="1" ht="16.5" customHeight="1">
      <c r="A155" s="40"/>
      <c r="B155" s="41"/>
      <c r="C155" s="257" t="s">
        <v>250</v>
      </c>
      <c r="D155" s="257" t="s">
        <v>242</v>
      </c>
      <c r="E155" s="258" t="s">
        <v>1024</v>
      </c>
      <c r="F155" s="259" t="s">
        <v>1025</v>
      </c>
      <c r="G155" s="260" t="s">
        <v>1017</v>
      </c>
      <c r="H155" s="261">
        <v>2</v>
      </c>
      <c r="I155" s="262"/>
      <c r="J155" s="263">
        <f>ROUND(I155*H155,2)</f>
        <v>0</v>
      </c>
      <c r="K155" s="259" t="s">
        <v>19</v>
      </c>
      <c r="L155" s="264"/>
      <c r="M155" s="265" t="s">
        <v>19</v>
      </c>
      <c r="N155" s="266" t="s">
        <v>46</v>
      </c>
      <c r="O155" s="86"/>
      <c r="P155" s="215">
        <f>O155*H155</f>
        <v>0</v>
      </c>
      <c r="Q155" s="215">
        <v>0</v>
      </c>
      <c r="R155" s="215">
        <f>Q155*H155</f>
        <v>0</v>
      </c>
      <c r="S155" s="215">
        <v>0</v>
      </c>
      <c r="T155" s="216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7" t="s">
        <v>188</v>
      </c>
      <c r="AT155" s="217" t="s">
        <v>242</v>
      </c>
      <c r="AU155" s="217" t="s">
        <v>85</v>
      </c>
      <c r="AY155" s="19" t="s">
        <v>134</v>
      </c>
      <c r="BE155" s="218">
        <f>IF(N155="základní",J155,0)</f>
        <v>0</v>
      </c>
      <c r="BF155" s="218">
        <f>IF(N155="snížená",J155,0)</f>
        <v>0</v>
      </c>
      <c r="BG155" s="218">
        <f>IF(N155="zákl. přenesená",J155,0)</f>
        <v>0</v>
      </c>
      <c r="BH155" s="218">
        <f>IF(N155="sníž. přenesená",J155,0)</f>
        <v>0</v>
      </c>
      <c r="BI155" s="218">
        <f>IF(N155="nulová",J155,0)</f>
        <v>0</v>
      </c>
      <c r="BJ155" s="19" t="s">
        <v>83</v>
      </c>
      <c r="BK155" s="218">
        <f>ROUND(I155*H155,2)</f>
        <v>0</v>
      </c>
      <c r="BL155" s="19" t="s">
        <v>141</v>
      </c>
      <c r="BM155" s="217" t="s">
        <v>363</v>
      </c>
    </row>
    <row r="156" s="12" customFormat="1" ht="22.8" customHeight="1">
      <c r="A156" s="12"/>
      <c r="B156" s="190"/>
      <c r="C156" s="191"/>
      <c r="D156" s="192" t="s">
        <v>74</v>
      </c>
      <c r="E156" s="204" t="s">
        <v>194</v>
      </c>
      <c r="F156" s="204" t="s">
        <v>1026</v>
      </c>
      <c r="G156" s="191"/>
      <c r="H156" s="191"/>
      <c r="I156" s="194"/>
      <c r="J156" s="205">
        <f>BK156</f>
        <v>0</v>
      </c>
      <c r="K156" s="191"/>
      <c r="L156" s="196"/>
      <c r="M156" s="197"/>
      <c r="N156" s="198"/>
      <c r="O156" s="198"/>
      <c r="P156" s="199">
        <f>SUM(P157:P193)</f>
        <v>0</v>
      </c>
      <c r="Q156" s="198"/>
      <c r="R156" s="199">
        <f>SUM(R157:R193)</f>
        <v>4.1232295808000003</v>
      </c>
      <c r="S156" s="198"/>
      <c r="T156" s="200">
        <f>SUM(T157:T193)</f>
        <v>80.411999999999992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01" t="s">
        <v>83</v>
      </c>
      <c r="AT156" s="202" t="s">
        <v>74</v>
      </c>
      <c r="AU156" s="202" t="s">
        <v>83</v>
      </c>
      <c r="AY156" s="201" t="s">
        <v>134</v>
      </c>
      <c r="BK156" s="203">
        <f>SUM(BK157:BK193)</f>
        <v>0</v>
      </c>
    </row>
    <row r="157" s="2" customFormat="1" ht="16.5" customHeight="1">
      <c r="A157" s="40"/>
      <c r="B157" s="41"/>
      <c r="C157" s="206" t="s">
        <v>256</v>
      </c>
      <c r="D157" s="206" t="s">
        <v>136</v>
      </c>
      <c r="E157" s="207" t="s">
        <v>1027</v>
      </c>
      <c r="F157" s="208" t="s">
        <v>1028</v>
      </c>
      <c r="G157" s="209" t="s">
        <v>641</v>
      </c>
      <c r="H157" s="210">
        <v>1</v>
      </c>
      <c r="I157" s="211"/>
      <c r="J157" s="212">
        <f>ROUND(I157*H157,2)</f>
        <v>0</v>
      </c>
      <c r="K157" s="208" t="s">
        <v>140</v>
      </c>
      <c r="L157" s="46"/>
      <c r="M157" s="213" t="s">
        <v>19</v>
      </c>
      <c r="N157" s="214" t="s">
        <v>46</v>
      </c>
      <c r="O157" s="86"/>
      <c r="P157" s="215">
        <f>O157*H157</f>
        <v>0</v>
      </c>
      <c r="Q157" s="215">
        <v>0.00068499999999999995</v>
      </c>
      <c r="R157" s="215">
        <f>Q157*H157</f>
        <v>0.00068499999999999995</v>
      </c>
      <c r="S157" s="215">
        <v>0</v>
      </c>
      <c r="T157" s="216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17" t="s">
        <v>141</v>
      </c>
      <c r="AT157" s="217" t="s">
        <v>136</v>
      </c>
      <c r="AU157" s="217" t="s">
        <v>85</v>
      </c>
      <c r="AY157" s="19" t="s">
        <v>134</v>
      </c>
      <c r="BE157" s="218">
        <f>IF(N157="základní",J157,0)</f>
        <v>0</v>
      </c>
      <c r="BF157" s="218">
        <f>IF(N157="snížená",J157,0)</f>
        <v>0</v>
      </c>
      <c r="BG157" s="218">
        <f>IF(N157="zákl. přenesená",J157,0)</f>
        <v>0</v>
      </c>
      <c r="BH157" s="218">
        <f>IF(N157="sníž. přenesená",J157,0)</f>
        <v>0</v>
      </c>
      <c r="BI157" s="218">
        <f>IF(N157="nulová",J157,0)</f>
        <v>0</v>
      </c>
      <c r="BJ157" s="19" t="s">
        <v>83</v>
      </c>
      <c r="BK157" s="218">
        <f>ROUND(I157*H157,2)</f>
        <v>0</v>
      </c>
      <c r="BL157" s="19" t="s">
        <v>141</v>
      </c>
      <c r="BM157" s="217" t="s">
        <v>378</v>
      </c>
    </row>
    <row r="158" s="2" customFormat="1">
      <c r="A158" s="40"/>
      <c r="B158" s="41"/>
      <c r="C158" s="42"/>
      <c r="D158" s="219" t="s">
        <v>143</v>
      </c>
      <c r="E158" s="42"/>
      <c r="F158" s="220" t="s">
        <v>1029</v>
      </c>
      <c r="G158" s="42"/>
      <c r="H158" s="42"/>
      <c r="I158" s="221"/>
      <c r="J158" s="42"/>
      <c r="K158" s="42"/>
      <c r="L158" s="46"/>
      <c r="M158" s="222"/>
      <c r="N158" s="223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143</v>
      </c>
      <c r="AU158" s="19" t="s">
        <v>85</v>
      </c>
    </row>
    <row r="159" s="2" customFormat="1" ht="16.5" customHeight="1">
      <c r="A159" s="40"/>
      <c r="B159" s="41"/>
      <c r="C159" s="257" t="s">
        <v>200</v>
      </c>
      <c r="D159" s="257" t="s">
        <v>242</v>
      </c>
      <c r="E159" s="258" t="s">
        <v>1030</v>
      </c>
      <c r="F159" s="259" t="s">
        <v>1031</v>
      </c>
      <c r="G159" s="260" t="s">
        <v>1032</v>
      </c>
      <c r="H159" s="261">
        <v>1</v>
      </c>
      <c r="I159" s="262"/>
      <c r="J159" s="263">
        <f>ROUND(I159*H159,2)</f>
        <v>0</v>
      </c>
      <c r="K159" s="259" t="s">
        <v>19</v>
      </c>
      <c r="L159" s="264"/>
      <c r="M159" s="265" t="s">
        <v>19</v>
      </c>
      <c r="N159" s="266" t="s">
        <v>46</v>
      </c>
      <c r="O159" s="86"/>
      <c r="P159" s="215">
        <f>O159*H159</f>
        <v>0</v>
      </c>
      <c r="Q159" s="215">
        <v>0</v>
      </c>
      <c r="R159" s="215">
        <f>Q159*H159</f>
        <v>0</v>
      </c>
      <c r="S159" s="215">
        <v>0</v>
      </c>
      <c r="T159" s="216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17" t="s">
        <v>188</v>
      </c>
      <c r="AT159" s="217" t="s">
        <v>242</v>
      </c>
      <c r="AU159" s="217" t="s">
        <v>85</v>
      </c>
      <c r="AY159" s="19" t="s">
        <v>134</v>
      </c>
      <c r="BE159" s="218">
        <f>IF(N159="základní",J159,0)</f>
        <v>0</v>
      </c>
      <c r="BF159" s="218">
        <f>IF(N159="snížená",J159,0)</f>
        <v>0</v>
      </c>
      <c r="BG159" s="218">
        <f>IF(N159="zákl. přenesená",J159,0)</f>
        <v>0</v>
      </c>
      <c r="BH159" s="218">
        <f>IF(N159="sníž. přenesená",J159,0)</f>
        <v>0</v>
      </c>
      <c r="BI159" s="218">
        <f>IF(N159="nulová",J159,0)</f>
        <v>0</v>
      </c>
      <c r="BJ159" s="19" t="s">
        <v>83</v>
      </c>
      <c r="BK159" s="218">
        <f>ROUND(I159*H159,2)</f>
        <v>0</v>
      </c>
      <c r="BL159" s="19" t="s">
        <v>141</v>
      </c>
      <c r="BM159" s="217" t="s">
        <v>391</v>
      </c>
    </row>
    <row r="160" s="2" customFormat="1" ht="24.15" customHeight="1">
      <c r="A160" s="40"/>
      <c r="B160" s="41"/>
      <c r="C160" s="206" t="s">
        <v>266</v>
      </c>
      <c r="D160" s="206" t="s">
        <v>136</v>
      </c>
      <c r="E160" s="207" t="s">
        <v>1033</v>
      </c>
      <c r="F160" s="208" t="s">
        <v>1034</v>
      </c>
      <c r="G160" s="209" t="s">
        <v>641</v>
      </c>
      <c r="H160" s="210">
        <v>48</v>
      </c>
      <c r="I160" s="211"/>
      <c r="J160" s="212">
        <f>ROUND(I160*H160,2)</f>
        <v>0</v>
      </c>
      <c r="K160" s="208" t="s">
        <v>140</v>
      </c>
      <c r="L160" s="46"/>
      <c r="M160" s="213" t="s">
        <v>19</v>
      </c>
      <c r="N160" s="214" t="s">
        <v>46</v>
      </c>
      <c r="O160" s="86"/>
      <c r="P160" s="215">
        <f>O160*H160</f>
        <v>0</v>
      </c>
      <c r="Q160" s="215">
        <v>6.8787000000000004E-05</v>
      </c>
      <c r="R160" s="215">
        <f>Q160*H160</f>
        <v>0.0033017760000000002</v>
      </c>
      <c r="S160" s="215">
        <v>0</v>
      </c>
      <c r="T160" s="216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17" t="s">
        <v>141</v>
      </c>
      <c r="AT160" s="217" t="s">
        <v>136</v>
      </c>
      <c r="AU160" s="217" t="s">
        <v>85</v>
      </c>
      <c r="AY160" s="19" t="s">
        <v>134</v>
      </c>
      <c r="BE160" s="218">
        <f>IF(N160="základní",J160,0)</f>
        <v>0</v>
      </c>
      <c r="BF160" s="218">
        <f>IF(N160="snížená",J160,0)</f>
        <v>0</v>
      </c>
      <c r="BG160" s="218">
        <f>IF(N160="zákl. přenesená",J160,0)</f>
        <v>0</v>
      </c>
      <c r="BH160" s="218">
        <f>IF(N160="sníž. přenesená",J160,0)</f>
        <v>0</v>
      </c>
      <c r="BI160" s="218">
        <f>IF(N160="nulová",J160,0)</f>
        <v>0</v>
      </c>
      <c r="BJ160" s="19" t="s">
        <v>83</v>
      </c>
      <c r="BK160" s="218">
        <f>ROUND(I160*H160,2)</f>
        <v>0</v>
      </c>
      <c r="BL160" s="19" t="s">
        <v>141</v>
      </c>
      <c r="BM160" s="217" t="s">
        <v>405</v>
      </c>
    </row>
    <row r="161" s="2" customFormat="1">
      <c r="A161" s="40"/>
      <c r="B161" s="41"/>
      <c r="C161" s="42"/>
      <c r="D161" s="219" t="s">
        <v>143</v>
      </c>
      <c r="E161" s="42"/>
      <c r="F161" s="220" t="s">
        <v>1035</v>
      </c>
      <c r="G161" s="42"/>
      <c r="H161" s="42"/>
      <c r="I161" s="221"/>
      <c r="J161" s="42"/>
      <c r="K161" s="42"/>
      <c r="L161" s="46"/>
      <c r="M161" s="222"/>
      <c r="N161" s="223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143</v>
      </c>
      <c r="AU161" s="19" t="s">
        <v>85</v>
      </c>
    </row>
    <row r="162" s="13" customFormat="1">
      <c r="A162" s="13"/>
      <c r="B162" s="224"/>
      <c r="C162" s="225"/>
      <c r="D162" s="226" t="s">
        <v>145</v>
      </c>
      <c r="E162" s="227" t="s">
        <v>19</v>
      </c>
      <c r="F162" s="228" t="s">
        <v>1036</v>
      </c>
      <c r="G162" s="225"/>
      <c r="H162" s="229">
        <v>48</v>
      </c>
      <c r="I162" s="230"/>
      <c r="J162" s="225"/>
      <c r="K162" s="225"/>
      <c r="L162" s="231"/>
      <c r="M162" s="232"/>
      <c r="N162" s="233"/>
      <c r="O162" s="233"/>
      <c r="P162" s="233"/>
      <c r="Q162" s="233"/>
      <c r="R162" s="233"/>
      <c r="S162" s="233"/>
      <c r="T162" s="23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5" t="s">
        <v>145</v>
      </c>
      <c r="AU162" s="235" t="s">
        <v>85</v>
      </c>
      <c r="AV162" s="13" t="s">
        <v>85</v>
      </c>
      <c r="AW162" s="13" t="s">
        <v>37</v>
      </c>
      <c r="AX162" s="13" t="s">
        <v>75</v>
      </c>
      <c r="AY162" s="235" t="s">
        <v>134</v>
      </c>
    </row>
    <row r="163" s="14" customFormat="1">
      <c r="A163" s="14"/>
      <c r="B163" s="236"/>
      <c r="C163" s="237"/>
      <c r="D163" s="226" t="s">
        <v>145</v>
      </c>
      <c r="E163" s="238" t="s">
        <v>19</v>
      </c>
      <c r="F163" s="239" t="s">
        <v>147</v>
      </c>
      <c r="G163" s="237"/>
      <c r="H163" s="240">
        <v>48</v>
      </c>
      <c r="I163" s="241"/>
      <c r="J163" s="237"/>
      <c r="K163" s="237"/>
      <c r="L163" s="242"/>
      <c r="M163" s="243"/>
      <c r="N163" s="244"/>
      <c r="O163" s="244"/>
      <c r="P163" s="244"/>
      <c r="Q163" s="244"/>
      <c r="R163" s="244"/>
      <c r="S163" s="244"/>
      <c r="T163" s="245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6" t="s">
        <v>145</v>
      </c>
      <c r="AU163" s="246" t="s">
        <v>85</v>
      </c>
      <c r="AV163" s="14" t="s">
        <v>141</v>
      </c>
      <c r="AW163" s="14" t="s">
        <v>37</v>
      </c>
      <c r="AX163" s="14" t="s">
        <v>83</v>
      </c>
      <c r="AY163" s="246" t="s">
        <v>134</v>
      </c>
    </row>
    <row r="164" s="2" customFormat="1" ht="24.15" customHeight="1">
      <c r="A164" s="40"/>
      <c r="B164" s="41"/>
      <c r="C164" s="206" t="s">
        <v>7</v>
      </c>
      <c r="D164" s="206" t="s">
        <v>136</v>
      </c>
      <c r="E164" s="207" t="s">
        <v>1037</v>
      </c>
      <c r="F164" s="208" t="s">
        <v>1038</v>
      </c>
      <c r="G164" s="209" t="s">
        <v>641</v>
      </c>
      <c r="H164" s="210">
        <v>16</v>
      </c>
      <c r="I164" s="211"/>
      <c r="J164" s="212">
        <f>ROUND(I164*H164,2)</f>
        <v>0</v>
      </c>
      <c r="K164" s="208" t="s">
        <v>140</v>
      </c>
      <c r="L164" s="46"/>
      <c r="M164" s="213" t="s">
        <v>19</v>
      </c>
      <c r="N164" s="214" t="s">
        <v>46</v>
      </c>
      <c r="O164" s="86"/>
      <c r="P164" s="215">
        <f>O164*H164</f>
        <v>0</v>
      </c>
      <c r="Q164" s="215">
        <v>0.0003611</v>
      </c>
      <c r="R164" s="215">
        <f>Q164*H164</f>
        <v>0.0057775999999999999</v>
      </c>
      <c r="S164" s="215">
        <v>0</v>
      </c>
      <c r="T164" s="216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17" t="s">
        <v>141</v>
      </c>
      <c r="AT164" s="217" t="s">
        <v>136</v>
      </c>
      <c r="AU164" s="217" t="s">
        <v>85</v>
      </c>
      <c r="AY164" s="19" t="s">
        <v>134</v>
      </c>
      <c r="BE164" s="218">
        <f>IF(N164="základní",J164,0)</f>
        <v>0</v>
      </c>
      <c r="BF164" s="218">
        <f>IF(N164="snížená",J164,0)</f>
        <v>0</v>
      </c>
      <c r="BG164" s="218">
        <f>IF(N164="zákl. přenesená",J164,0)</f>
        <v>0</v>
      </c>
      <c r="BH164" s="218">
        <f>IF(N164="sníž. přenesená",J164,0)</f>
        <v>0</v>
      </c>
      <c r="BI164" s="218">
        <f>IF(N164="nulová",J164,0)</f>
        <v>0</v>
      </c>
      <c r="BJ164" s="19" t="s">
        <v>83</v>
      </c>
      <c r="BK164" s="218">
        <f>ROUND(I164*H164,2)</f>
        <v>0</v>
      </c>
      <c r="BL164" s="19" t="s">
        <v>141</v>
      </c>
      <c r="BM164" s="217" t="s">
        <v>420</v>
      </c>
    </row>
    <row r="165" s="2" customFormat="1">
      <c r="A165" s="40"/>
      <c r="B165" s="41"/>
      <c r="C165" s="42"/>
      <c r="D165" s="219" t="s">
        <v>143</v>
      </c>
      <c r="E165" s="42"/>
      <c r="F165" s="220" t="s">
        <v>1039</v>
      </c>
      <c r="G165" s="42"/>
      <c r="H165" s="42"/>
      <c r="I165" s="221"/>
      <c r="J165" s="42"/>
      <c r="K165" s="42"/>
      <c r="L165" s="46"/>
      <c r="M165" s="222"/>
      <c r="N165" s="223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143</v>
      </c>
      <c r="AU165" s="19" t="s">
        <v>85</v>
      </c>
    </row>
    <row r="166" s="13" customFormat="1">
      <c r="A166" s="13"/>
      <c r="B166" s="224"/>
      <c r="C166" s="225"/>
      <c r="D166" s="226" t="s">
        <v>145</v>
      </c>
      <c r="E166" s="227" t="s">
        <v>19</v>
      </c>
      <c r="F166" s="228" t="s">
        <v>241</v>
      </c>
      <c r="G166" s="225"/>
      <c r="H166" s="229">
        <v>16</v>
      </c>
      <c r="I166" s="230"/>
      <c r="J166" s="225"/>
      <c r="K166" s="225"/>
      <c r="L166" s="231"/>
      <c r="M166" s="232"/>
      <c r="N166" s="233"/>
      <c r="O166" s="233"/>
      <c r="P166" s="233"/>
      <c r="Q166" s="233"/>
      <c r="R166" s="233"/>
      <c r="S166" s="233"/>
      <c r="T166" s="23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5" t="s">
        <v>145</v>
      </c>
      <c r="AU166" s="235" t="s">
        <v>85</v>
      </c>
      <c r="AV166" s="13" t="s">
        <v>85</v>
      </c>
      <c r="AW166" s="13" t="s">
        <v>37</v>
      </c>
      <c r="AX166" s="13" t="s">
        <v>75</v>
      </c>
      <c r="AY166" s="235" t="s">
        <v>134</v>
      </c>
    </row>
    <row r="167" s="14" customFormat="1">
      <c r="A167" s="14"/>
      <c r="B167" s="236"/>
      <c r="C167" s="237"/>
      <c r="D167" s="226" t="s">
        <v>145</v>
      </c>
      <c r="E167" s="238" t="s">
        <v>19</v>
      </c>
      <c r="F167" s="239" t="s">
        <v>147</v>
      </c>
      <c r="G167" s="237"/>
      <c r="H167" s="240">
        <v>16</v>
      </c>
      <c r="I167" s="241"/>
      <c r="J167" s="237"/>
      <c r="K167" s="237"/>
      <c r="L167" s="242"/>
      <c r="M167" s="243"/>
      <c r="N167" s="244"/>
      <c r="O167" s="244"/>
      <c r="P167" s="244"/>
      <c r="Q167" s="244"/>
      <c r="R167" s="244"/>
      <c r="S167" s="244"/>
      <c r="T167" s="245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6" t="s">
        <v>145</v>
      </c>
      <c r="AU167" s="246" t="s">
        <v>85</v>
      </c>
      <c r="AV167" s="14" t="s">
        <v>141</v>
      </c>
      <c r="AW167" s="14" t="s">
        <v>37</v>
      </c>
      <c r="AX167" s="14" t="s">
        <v>83</v>
      </c>
      <c r="AY167" s="246" t="s">
        <v>134</v>
      </c>
    </row>
    <row r="168" s="2" customFormat="1" ht="16.5" customHeight="1">
      <c r="A168" s="40"/>
      <c r="B168" s="41"/>
      <c r="C168" s="257" t="s">
        <v>277</v>
      </c>
      <c r="D168" s="257" t="s">
        <v>242</v>
      </c>
      <c r="E168" s="258" t="s">
        <v>1040</v>
      </c>
      <c r="F168" s="259" t="s">
        <v>1041</v>
      </c>
      <c r="G168" s="260" t="s">
        <v>306</v>
      </c>
      <c r="H168" s="261">
        <v>82.840000000000003</v>
      </c>
      <c r="I168" s="262"/>
      <c r="J168" s="263">
        <f>ROUND(I168*H168,2)</f>
        <v>0</v>
      </c>
      <c r="K168" s="259" t="s">
        <v>19</v>
      </c>
      <c r="L168" s="264"/>
      <c r="M168" s="265" t="s">
        <v>19</v>
      </c>
      <c r="N168" s="266" t="s">
        <v>46</v>
      </c>
      <c r="O168" s="86"/>
      <c r="P168" s="215">
        <f>O168*H168</f>
        <v>0</v>
      </c>
      <c r="Q168" s="215">
        <v>0</v>
      </c>
      <c r="R168" s="215">
        <f>Q168*H168</f>
        <v>0</v>
      </c>
      <c r="S168" s="215">
        <v>0</v>
      </c>
      <c r="T168" s="216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17" t="s">
        <v>188</v>
      </c>
      <c r="AT168" s="217" t="s">
        <v>242</v>
      </c>
      <c r="AU168" s="217" t="s">
        <v>85</v>
      </c>
      <c r="AY168" s="19" t="s">
        <v>134</v>
      </c>
      <c r="BE168" s="218">
        <f>IF(N168="základní",J168,0)</f>
        <v>0</v>
      </c>
      <c r="BF168" s="218">
        <f>IF(N168="snížená",J168,0)</f>
        <v>0</v>
      </c>
      <c r="BG168" s="218">
        <f>IF(N168="zákl. přenesená",J168,0)</f>
        <v>0</v>
      </c>
      <c r="BH168" s="218">
        <f>IF(N168="sníž. přenesená",J168,0)</f>
        <v>0</v>
      </c>
      <c r="BI168" s="218">
        <f>IF(N168="nulová",J168,0)</f>
        <v>0</v>
      </c>
      <c r="BJ168" s="19" t="s">
        <v>83</v>
      </c>
      <c r="BK168" s="218">
        <f>ROUND(I168*H168,2)</f>
        <v>0</v>
      </c>
      <c r="BL168" s="19" t="s">
        <v>141</v>
      </c>
      <c r="BM168" s="217" t="s">
        <v>432</v>
      </c>
    </row>
    <row r="169" s="13" customFormat="1">
      <c r="A169" s="13"/>
      <c r="B169" s="224"/>
      <c r="C169" s="225"/>
      <c r="D169" s="226" t="s">
        <v>145</v>
      </c>
      <c r="E169" s="227" t="s">
        <v>19</v>
      </c>
      <c r="F169" s="228" t="s">
        <v>1042</v>
      </c>
      <c r="G169" s="225"/>
      <c r="H169" s="229">
        <v>82.840000000000003</v>
      </c>
      <c r="I169" s="230"/>
      <c r="J169" s="225"/>
      <c r="K169" s="225"/>
      <c r="L169" s="231"/>
      <c r="M169" s="232"/>
      <c r="N169" s="233"/>
      <c r="O169" s="233"/>
      <c r="P169" s="233"/>
      <c r="Q169" s="233"/>
      <c r="R169" s="233"/>
      <c r="S169" s="233"/>
      <c r="T169" s="234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5" t="s">
        <v>145</v>
      </c>
      <c r="AU169" s="235" t="s">
        <v>85</v>
      </c>
      <c r="AV169" s="13" t="s">
        <v>85</v>
      </c>
      <c r="AW169" s="13" t="s">
        <v>37</v>
      </c>
      <c r="AX169" s="13" t="s">
        <v>75</v>
      </c>
      <c r="AY169" s="235" t="s">
        <v>134</v>
      </c>
    </row>
    <row r="170" s="14" customFormat="1">
      <c r="A170" s="14"/>
      <c r="B170" s="236"/>
      <c r="C170" s="237"/>
      <c r="D170" s="226" t="s">
        <v>145</v>
      </c>
      <c r="E170" s="238" t="s">
        <v>19</v>
      </c>
      <c r="F170" s="239" t="s">
        <v>147</v>
      </c>
      <c r="G170" s="237"/>
      <c r="H170" s="240">
        <v>82.840000000000003</v>
      </c>
      <c r="I170" s="241"/>
      <c r="J170" s="237"/>
      <c r="K170" s="237"/>
      <c r="L170" s="242"/>
      <c r="M170" s="243"/>
      <c r="N170" s="244"/>
      <c r="O170" s="244"/>
      <c r="P170" s="244"/>
      <c r="Q170" s="244"/>
      <c r="R170" s="244"/>
      <c r="S170" s="244"/>
      <c r="T170" s="245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6" t="s">
        <v>145</v>
      </c>
      <c r="AU170" s="246" t="s">
        <v>85</v>
      </c>
      <c r="AV170" s="14" t="s">
        <v>141</v>
      </c>
      <c r="AW170" s="14" t="s">
        <v>37</v>
      </c>
      <c r="AX170" s="14" t="s">
        <v>83</v>
      </c>
      <c r="AY170" s="246" t="s">
        <v>134</v>
      </c>
    </row>
    <row r="171" s="2" customFormat="1" ht="16.5" customHeight="1">
      <c r="A171" s="40"/>
      <c r="B171" s="41"/>
      <c r="C171" s="206" t="s">
        <v>287</v>
      </c>
      <c r="D171" s="206" t="s">
        <v>136</v>
      </c>
      <c r="E171" s="207" t="s">
        <v>1043</v>
      </c>
      <c r="F171" s="208" t="s">
        <v>1044</v>
      </c>
      <c r="G171" s="209" t="s">
        <v>1017</v>
      </c>
      <c r="H171" s="210">
        <v>16</v>
      </c>
      <c r="I171" s="211"/>
      <c r="J171" s="212">
        <f>ROUND(I171*H171,2)</f>
        <v>0</v>
      </c>
      <c r="K171" s="208" t="s">
        <v>19</v>
      </c>
      <c r="L171" s="46"/>
      <c r="M171" s="213" t="s">
        <v>19</v>
      </c>
      <c r="N171" s="214" t="s">
        <v>46</v>
      </c>
      <c r="O171" s="86"/>
      <c r="P171" s="215">
        <f>O171*H171</f>
        <v>0</v>
      </c>
      <c r="Q171" s="215">
        <v>0</v>
      </c>
      <c r="R171" s="215">
        <f>Q171*H171</f>
        <v>0</v>
      </c>
      <c r="S171" s="215">
        <v>0</v>
      </c>
      <c r="T171" s="216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17" t="s">
        <v>141</v>
      </c>
      <c r="AT171" s="217" t="s">
        <v>136</v>
      </c>
      <c r="AU171" s="217" t="s">
        <v>85</v>
      </c>
      <c r="AY171" s="19" t="s">
        <v>134</v>
      </c>
      <c r="BE171" s="218">
        <f>IF(N171="základní",J171,0)</f>
        <v>0</v>
      </c>
      <c r="BF171" s="218">
        <f>IF(N171="snížená",J171,0)</f>
        <v>0</v>
      </c>
      <c r="BG171" s="218">
        <f>IF(N171="zákl. přenesená",J171,0)</f>
        <v>0</v>
      </c>
      <c r="BH171" s="218">
        <f>IF(N171="sníž. přenesená",J171,0)</f>
        <v>0</v>
      </c>
      <c r="BI171" s="218">
        <f>IF(N171="nulová",J171,0)</f>
        <v>0</v>
      </c>
      <c r="BJ171" s="19" t="s">
        <v>83</v>
      </c>
      <c r="BK171" s="218">
        <f>ROUND(I171*H171,2)</f>
        <v>0</v>
      </c>
      <c r="BL171" s="19" t="s">
        <v>141</v>
      </c>
      <c r="BM171" s="217" t="s">
        <v>444</v>
      </c>
    </row>
    <row r="172" s="2" customFormat="1" ht="21.75" customHeight="1">
      <c r="A172" s="40"/>
      <c r="B172" s="41"/>
      <c r="C172" s="206" t="s">
        <v>293</v>
      </c>
      <c r="D172" s="206" t="s">
        <v>136</v>
      </c>
      <c r="E172" s="207" t="s">
        <v>1045</v>
      </c>
      <c r="F172" s="208" t="s">
        <v>1046</v>
      </c>
      <c r="G172" s="209" t="s">
        <v>641</v>
      </c>
      <c r="H172" s="210">
        <v>48</v>
      </c>
      <c r="I172" s="211"/>
      <c r="J172" s="212">
        <f>ROUND(I172*H172,2)</f>
        <v>0</v>
      </c>
      <c r="K172" s="208" t="s">
        <v>140</v>
      </c>
      <c r="L172" s="46"/>
      <c r="M172" s="213" t="s">
        <v>19</v>
      </c>
      <c r="N172" s="214" t="s">
        <v>46</v>
      </c>
      <c r="O172" s="86"/>
      <c r="P172" s="215">
        <f>O172*H172</f>
        <v>0</v>
      </c>
      <c r="Q172" s="215">
        <v>0.00055999999999999995</v>
      </c>
      <c r="R172" s="215">
        <f>Q172*H172</f>
        <v>0.026879999999999998</v>
      </c>
      <c r="S172" s="215">
        <v>0</v>
      </c>
      <c r="T172" s="216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17" t="s">
        <v>141</v>
      </c>
      <c r="AT172" s="217" t="s">
        <v>136</v>
      </c>
      <c r="AU172" s="217" t="s">
        <v>85</v>
      </c>
      <c r="AY172" s="19" t="s">
        <v>134</v>
      </c>
      <c r="BE172" s="218">
        <f>IF(N172="základní",J172,0)</f>
        <v>0</v>
      </c>
      <c r="BF172" s="218">
        <f>IF(N172="snížená",J172,0)</f>
        <v>0</v>
      </c>
      <c r="BG172" s="218">
        <f>IF(N172="zákl. přenesená",J172,0)</f>
        <v>0</v>
      </c>
      <c r="BH172" s="218">
        <f>IF(N172="sníž. přenesená",J172,0)</f>
        <v>0</v>
      </c>
      <c r="BI172" s="218">
        <f>IF(N172="nulová",J172,0)</f>
        <v>0</v>
      </c>
      <c r="BJ172" s="19" t="s">
        <v>83</v>
      </c>
      <c r="BK172" s="218">
        <f>ROUND(I172*H172,2)</f>
        <v>0</v>
      </c>
      <c r="BL172" s="19" t="s">
        <v>141</v>
      </c>
      <c r="BM172" s="217" t="s">
        <v>464</v>
      </c>
    </row>
    <row r="173" s="2" customFormat="1">
      <c r="A173" s="40"/>
      <c r="B173" s="41"/>
      <c r="C173" s="42"/>
      <c r="D173" s="219" t="s">
        <v>143</v>
      </c>
      <c r="E173" s="42"/>
      <c r="F173" s="220" t="s">
        <v>1047</v>
      </c>
      <c r="G173" s="42"/>
      <c r="H173" s="42"/>
      <c r="I173" s="221"/>
      <c r="J173" s="42"/>
      <c r="K173" s="42"/>
      <c r="L173" s="46"/>
      <c r="M173" s="222"/>
      <c r="N173" s="223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143</v>
      </c>
      <c r="AU173" s="19" t="s">
        <v>85</v>
      </c>
    </row>
    <row r="174" s="2" customFormat="1" ht="24.15" customHeight="1">
      <c r="A174" s="40"/>
      <c r="B174" s="41"/>
      <c r="C174" s="206" t="s">
        <v>298</v>
      </c>
      <c r="D174" s="206" t="s">
        <v>136</v>
      </c>
      <c r="E174" s="207" t="s">
        <v>1048</v>
      </c>
      <c r="F174" s="208" t="s">
        <v>1049</v>
      </c>
      <c r="G174" s="209" t="s">
        <v>139</v>
      </c>
      <c r="H174" s="210">
        <v>52.5</v>
      </c>
      <c r="I174" s="211"/>
      <c r="J174" s="212">
        <f>ROUND(I174*H174,2)</f>
        <v>0</v>
      </c>
      <c r="K174" s="208" t="s">
        <v>140</v>
      </c>
      <c r="L174" s="46"/>
      <c r="M174" s="213" t="s">
        <v>19</v>
      </c>
      <c r="N174" s="214" t="s">
        <v>46</v>
      </c>
      <c r="O174" s="86"/>
      <c r="P174" s="215">
        <f>O174*H174</f>
        <v>0</v>
      </c>
      <c r="Q174" s="215">
        <v>0.00021000000000000001</v>
      </c>
      <c r="R174" s="215">
        <f>Q174*H174</f>
        <v>0.011025</v>
      </c>
      <c r="S174" s="215">
        <v>0</v>
      </c>
      <c r="T174" s="216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17" t="s">
        <v>141</v>
      </c>
      <c r="AT174" s="217" t="s">
        <v>136</v>
      </c>
      <c r="AU174" s="217" t="s">
        <v>85</v>
      </c>
      <c r="AY174" s="19" t="s">
        <v>134</v>
      </c>
      <c r="BE174" s="218">
        <f>IF(N174="základní",J174,0)</f>
        <v>0</v>
      </c>
      <c r="BF174" s="218">
        <f>IF(N174="snížená",J174,0)</f>
        <v>0</v>
      </c>
      <c r="BG174" s="218">
        <f>IF(N174="zákl. přenesená",J174,0)</f>
        <v>0</v>
      </c>
      <c r="BH174" s="218">
        <f>IF(N174="sníž. přenesená",J174,0)</f>
        <v>0</v>
      </c>
      <c r="BI174" s="218">
        <f>IF(N174="nulová",J174,0)</f>
        <v>0</v>
      </c>
      <c r="BJ174" s="19" t="s">
        <v>83</v>
      </c>
      <c r="BK174" s="218">
        <f>ROUND(I174*H174,2)</f>
        <v>0</v>
      </c>
      <c r="BL174" s="19" t="s">
        <v>141</v>
      </c>
      <c r="BM174" s="217" t="s">
        <v>477</v>
      </c>
    </row>
    <row r="175" s="2" customFormat="1">
      <c r="A175" s="40"/>
      <c r="B175" s="41"/>
      <c r="C175" s="42"/>
      <c r="D175" s="219" t="s">
        <v>143</v>
      </c>
      <c r="E175" s="42"/>
      <c r="F175" s="220" t="s">
        <v>1050</v>
      </c>
      <c r="G175" s="42"/>
      <c r="H175" s="42"/>
      <c r="I175" s="221"/>
      <c r="J175" s="42"/>
      <c r="K175" s="42"/>
      <c r="L175" s="46"/>
      <c r="M175" s="222"/>
      <c r="N175" s="223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143</v>
      </c>
      <c r="AU175" s="19" t="s">
        <v>85</v>
      </c>
    </row>
    <row r="176" s="13" customFormat="1">
      <c r="A176" s="13"/>
      <c r="B176" s="224"/>
      <c r="C176" s="225"/>
      <c r="D176" s="226" t="s">
        <v>145</v>
      </c>
      <c r="E176" s="227" t="s">
        <v>19</v>
      </c>
      <c r="F176" s="228" t="s">
        <v>1051</v>
      </c>
      <c r="G176" s="225"/>
      <c r="H176" s="229">
        <v>52.5</v>
      </c>
      <c r="I176" s="230"/>
      <c r="J176" s="225"/>
      <c r="K176" s="225"/>
      <c r="L176" s="231"/>
      <c r="M176" s="232"/>
      <c r="N176" s="233"/>
      <c r="O176" s="233"/>
      <c r="P176" s="233"/>
      <c r="Q176" s="233"/>
      <c r="R176" s="233"/>
      <c r="S176" s="233"/>
      <c r="T176" s="234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5" t="s">
        <v>145</v>
      </c>
      <c r="AU176" s="235" t="s">
        <v>85</v>
      </c>
      <c r="AV176" s="13" t="s">
        <v>85</v>
      </c>
      <c r="AW176" s="13" t="s">
        <v>37</v>
      </c>
      <c r="AX176" s="13" t="s">
        <v>75</v>
      </c>
      <c r="AY176" s="235" t="s">
        <v>134</v>
      </c>
    </row>
    <row r="177" s="14" customFormat="1">
      <c r="A177" s="14"/>
      <c r="B177" s="236"/>
      <c r="C177" s="237"/>
      <c r="D177" s="226" t="s">
        <v>145</v>
      </c>
      <c r="E177" s="238" t="s">
        <v>19</v>
      </c>
      <c r="F177" s="239" t="s">
        <v>147</v>
      </c>
      <c r="G177" s="237"/>
      <c r="H177" s="240">
        <v>52.5</v>
      </c>
      <c r="I177" s="241"/>
      <c r="J177" s="237"/>
      <c r="K177" s="237"/>
      <c r="L177" s="242"/>
      <c r="M177" s="243"/>
      <c r="N177" s="244"/>
      <c r="O177" s="244"/>
      <c r="P177" s="244"/>
      <c r="Q177" s="244"/>
      <c r="R177" s="244"/>
      <c r="S177" s="244"/>
      <c r="T177" s="245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6" t="s">
        <v>145</v>
      </c>
      <c r="AU177" s="246" t="s">
        <v>85</v>
      </c>
      <c r="AV177" s="14" t="s">
        <v>141</v>
      </c>
      <c r="AW177" s="14" t="s">
        <v>37</v>
      </c>
      <c r="AX177" s="14" t="s">
        <v>83</v>
      </c>
      <c r="AY177" s="246" t="s">
        <v>134</v>
      </c>
    </row>
    <row r="178" s="2" customFormat="1" ht="16.5" customHeight="1">
      <c r="A178" s="40"/>
      <c r="B178" s="41"/>
      <c r="C178" s="206" t="s">
        <v>303</v>
      </c>
      <c r="D178" s="206" t="s">
        <v>136</v>
      </c>
      <c r="E178" s="207" t="s">
        <v>662</v>
      </c>
      <c r="F178" s="208" t="s">
        <v>663</v>
      </c>
      <c r="G178" s="209" t="s">
        <v>150</v>
      </c>
      <c r="H178" s="210">
        <v>33.399999999999999</v>
      </c>
      <c r="I178" s="211"/>
      <c r="J178" s="212">
        <f>ROUND(I178*H178,2)</f>
        <v>0</v>
      </c>
      <c r="K178" s="208" t="s">
        <v>140</v>
      </c>
      <c r="L178" s="46"/>
      <c r="M178" s="213" t="s">
        <v>19</v>
      </c>
      <c r="N178" s="214" t="s">
        <v>46</v>
      </c>
      <c r="O178" s="86"/>
      <c r="P178" s="215">
        <f>O178*H178</f>
        <v>0</v>
      </c>
      <c r="Q178" s="215">
        <v>0.121711072</v>
      </c>
      <c r="R178" s="215">
        <f>Q178*H178</f>
        <v>4.0651498047999999</v>
      </c>
      <c r="S178" s="215">
        <v>2.3999999999999999</v>
      </c>
      <c r="T178" s="216">
        <f>S178*H178</f>
        <v>80.159999999999997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17" t="s">
        <v>141</v>
      </c>
      <c r="AT178" s="217" t="s">
        <v>136</v>
      </c>
      <c r="AU178" s="217" t="s">
        <v>85</v>
      </c>
      <c r="AY178" s="19" t="s">
        <v>134</v>
      </c>
      <c r="BE178" s="218">
        <f>IF(N178="základní",J178,0)</f>
        <v>0</v>
      </c>
      <c r="BF178" s="218">
        <f>IF(N178="snížená",J178,0)</f>
        <v>0</v>
      </c>
      <c r="BG178" s="218">
        <f>IF(N178="zákl. přenesená",J178,0)</f>
        <v>0</v>
      </c>
      <c r="BH178" s="218">
        <f>IF(N178="sníž. přenesená",J178,0)</f>
        <v>0</v>
      </c>
      <c r="BI178" s="218">
        <f>IF(N178="nulová",J178,0)</f>
        <v>0</v>
      </c>
      <c r="BJ178" s="19" t="s">
        <v>83</v>
      </c>
      <c r="BK178" s="218">
        <f>ROUND(I178*H178,2)</f>
        <v>0</v>
      </c>
      <c r="BL178" s="19" t="s">
        <v>141</v>
      </c>
      <c r="BM178" s="217" t="s">
        <v>1052</v>
      </c>
    </row>
    <row r="179" s="2" customFormat="1">
      <c r="A179" s="40"/>
      <c r="B179" s="41"/>
      <c r="C179" s="42"/>
      <c r="D179" s="219" t="s">
        <v>143</v>
      </c>
      <c r="E179" s="42"/>
      <c r="F179" s="220" t="s">
        <v>665</v>
      </c>
      <c r="G179" s="42"/>
      <c r="H179" s="42"/>
      <c r="I179" s="221"/>
      <c r="J179" s="42"/>
      <c r="K179" s="42"/>
      <c r="L179" s="46"/>
      <c r="M179" s="222"/>
      <c r="N179" s="223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143</v>
      </c>
      <c r="AU179" s="19" t="s">
        <v>85</v>
      </c>
    </row>
    <row r="180" s="15" customFormat="1">
      <c r="A180" s="15"/>
      <c r="B180" s="247"/>
      <c r="C180" s="248"/>
      <c r="D180" s="226" t="s">
        <v>145</v>
      </c>
      <c r="E180" s="249" t="s">
        <v>19</v>
      </c>
      <c r="F180" s="250" t="s">
        <v>1053</v>
      </c>
      <c r="G180" s="248"/>
      <c r="H180" s="249" t="s">
        <v>19</v>
      </c>
      <c r="I180" s="251"/>
      <c r="J180" s="248"/>
      <c r="K180" s="248"/>
      <c r="L180" s="252"/>
      <c r="M180" s="253"/>
      <c r="N180" s="254"/>
      <c r="O180" s="254"/>
      <c r="P180" s="254"/>
      <c r="Q180" s="254"/>
      <c r="R180" s="254"/>
      <c r="S180" s="254"/>
      <c r="T180" s="255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56" t="s">
        <v>145</v>
      </c>
      <c r="AU180" s="256" t="s">
        <v>85</v>
      </c>
      <c r="AV180" s="15" t="s">
        <v>83</v>
      </c>
      <c r="AW180" s="15" t="s">
        <v>37</v>
      </c>
      <c r="AX180" s="15" t="s">
        <v>75</v>
      </c>
      <c r="AY180" s="256" t="s">
        <v>134</v>
      </c>
    </row>
    <row r="181" s="13" customFormat="1">
      <c r="A181" s="13"/>
      <c r="B181" s="224"/>
      <c r="C181" s="225"/>
      <c r="D181" s="226" t="s">
        <v>145</v>
      </c>
      <c r="E181" s="227" t="s">
        <v>19</v>
      </c>
      <c r="F181" s="228" t="s">
        <v>1054</v>
      </c>
      <c r="G181" s="225"/>
      <c r="H181" s="229">
        <v>8.4000000000000004</v>
      </c>
      <c r="I181" s="230"/>
      <c r="J181" s="225"/>
      <c r="K181" s="225"/>
      <c r="L181" s="231"/>
      <c r="M181" s="232"/>
      <c r="N181" s="233"/>
      <c r="O181" s="233"/>
      <c r="P181" s="233"/>
      <c r="Q181" s="233"/>
      <c r="R181" s="233"/>
      <c r="S181" s="233"/>
      <c r="T181" s="234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5" t="s">
        <v>145</v>
      </c>
      <c r="AU181" s="235" t="s">
        <v>85</v>
      </c>
      <c r="AV181" s="13" t="s">
        <v>85</v>
      </c>
      <c r="AW181" s="13" t="s">
        <v>37</v>
      </c>
      <c r="AX181" s="13" t="s">
        <v>75</v>
      </c>
      <c r="AY181" s="235" t="s">
        <v>134</v>
      </c>
    </row>
    <row r="182" s="13" customFormat="1">
      <c r="A182" s="13"/>
      <c r="B182" s="224"/>
      <c r="C182" s="225"/>
      <c r="D182" s="226" t="s">
        <v>145</v>
      </c>
      <c r="E182" s="227" t="s">
        <v>19</v>
      </c>
      <c r="F182" s="228" t="s">
        <v>1055</v>
      </c>
      <c r="G182" s="225"/>
      <c r="H182" s="229">
        <v>25</v>
      </c>
      <c r="I182" s="230"/>
      <c r="J182" s="225"/>
      <c r="K182" s="225"/>
      <c r="L182" s="231"/>
      <c r="M182" s="232"/>
      <c r="N182" s="233"/>
      <c r="O182" s="233"/>
      <c r="P182" s="233"/>
      <c r="Q182" s="233"/>
      <c r="R182" s="233"/>
      <c r="S182" s="233"/>
      <c r="T182" s="234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5" t="s">
        <v>145</v>
      </c>
      <c r="AU182" s="235" t="s">
        <v>85</v>
      </c>
      <c r="AV182" s="13" t="s">
        <v>85</v>
      </c>
      <c r="AW182" s="13" t="s">
        <v>37</v>
      </c>
      <c r="AX182" s="13" t="s">
        <v>75</v>
      </c>
      <c r="AY182" s="235" t="s">
        <v>134</v>
      </c>
    </row>
    <row r="183" s="14" customFormat="1">
      <c r="A183" s="14"/>
      <c r="B183" s="236"/>
      <c r="C183" s="237"/>
      <c r="D183" s="226" t="s">
        <v>145</v>
      </c>
      <c r="E183" s="238" t="s">
        <v>19</v>
      </c>
      <c r="F183" s="239" t="s">
        <v>147</v>
      </c>
      <c r="G183" s="237"/>
      <c r="H183" s="240">
        <v>33.399999999999999</v>
      </c>
      <c r="I183" s="241"/>
      <c r="J183" s="237"/>
      <c r="K183" s="237"/>
      <c r="L183" s="242"/>
      <c r="M183" s="243"/>
      <c r="N183" s="244"/>
      <c r="O183" s="244"/>
      <c r="P183" s="244"/>
      <c r="Q183" s="244"/>
      <c r="R183" s="244"/>
      <c r="S183" s="244"/>
      <c r="T183" s="245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6" t="s">
        <v>145</v>
      </c>
      <c r="AU183" s="246" t="s">
        <v>85</v>
      </c>
      <c r="AV183" s="14" t="s">
        <v>141</v>
      </c>
      <c r="AW183" s="14" t="s">
        <v>37</v>
      </c>
      <c r="AX183" s="14" t="s">
        <v>83</v>
      </c>
      <c r="AY183" s="246" t="s">
        <v>134</v>
      </c>
    </row>
    <row r="184" s="2" customFormat="1" ht="16.5" customHeight="1">
      <c r="A184" s="40"/>
      <c r="B184" s="41"/>
      <c r="C184" s="206" t="s">
        <v>310</v>
      </c>
      <c r="D184" s="206" t="s">
        <v>136</v>
      </c>
      <c r="E184" s="207" t="s">
        <v>668</v>
      </c>
      <c r="F184" s="208" t="s">
        <v>669</v>
      </c>
      <c r="G184" s="209" t="s">
        <v>170</v>
      </c>
      <c r="H184" s="210">
        <v>14</v>
      </c>
      <c r="I184" s="211"/>
      <c r="J184" s="212">
        <f>ROUND(I184*H184,2)</f>
        <v>0</v>
      </c>
      <c r="K184" s="208" t="s">
        <v>140</v>
      </c>
      <c r="L184" s="46"/>
      <c r="M184" s="213" t="s">
        <v>19</v>
      </c>
      <c r="N184" s="214" t="s">
        <v>46</v>
      </c>
      <c r="O184" s="86"/>
      <c r="P184" s="215">
        <f>O184*H184</f>
        <v>0</v>
      </c>
      <c r="Q184" s="215">
        <v>8.3599999999999999E-05</v>
      </c>
      <c r="R184" s="215">
        <f>Q184*H184</f>
        <v>0.0011704</v>
      </c>
      <c r="S184" s="215">
        <v>0.017999999999999999</v>
      </c>
      <c r="T184" s="216">
        <f>S184*H184</f>
        <v>0.252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17" t="s">
        <v>141</v>
      </c>
      <c r="AT184" s="217" t="s">
        <v>136</v>
      </c>
      <c r="AU184" s="217" t="s">
        <v>85</v>
      </c>
      <c r="AY184" s="19" t="s">
        <v>134</v>
      </c>
      <c r="BE184" s="218">
        <f>IF(N184="základní",J184,0)</f>
        <v>0</v>
      </c>
      <c r="BF184" s="218">
        <f>IF(N184="snížená",J184,0)</f>
        <v>0</v>
      </c>
      <c r="BG184" s="218">
        <f>IF(N184="zákl. přenesená",J184,0)</f>
        <v>0</v>
      </c>
      <c r="BH184" s="218">
        <f>IF(N184="sníž. přenesená",J184,0)</f>
        <v>0</v>
      </c>
      <c r="BI184" s="218">
        <f>IF(N184="nulová",J184,0)</f>
        <v>0</v>
      </c>
      <c r="BJ184" s="19" t="s">
        <v>83</v>
      </c>
      <c r="BK184" s="218">
        <f>ROUND(I184*H184,2)</f>
        <v>0</v>
      </c>
      <c r="BL184" s="19" t="s">
        <v>141</v>
      </c>
      <c r="BM184" s="217" t="s">
        <v>1056</v>
      </c>
    </row>
    <row r="185" s="2" customFormat="1">
      <c r="A185" s="40"/>
      <c r="B185" s="41"/>
      <c r="C185" s="42"/>
      <c r="D185" s="219" t="s">
        <v>143</v>
      </c>
      <c r="E185" s="42"/>
      <c r="F185" s="220" t="s">
        <v>671</v>
      </c>
      <c r="G185" s="42"/>
      <c r="H185" s="42"/>
      <c r="I185" s="221"/>
      <c r="J185" s="42"/>
      <c r="K185" s="42"/>
      <c r="L185" s="46"/>
      <c r="M185" s="222"/>
      <c r="N185" s="223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143</v>
      </c>
      <c r="AU185" s="19" t="s">
        <v>85</v>
      </c>
    </row>
    <row r="186" s="13" customFormat="1">
      <c r="A186" s="13"/>
      <c r="B186" s="224"/>
      <c r="C186" s="225"/>
      <c r="D186" s="226" t="s">
        <v>145</v>
      </c>
      <c r="E186" s="227" t="s">
        <v>19</v>
      </c>
      <c r="F186" s="228" t="s">
        <v>1057</v>
      </c>
      <c r="G186" s="225"/>
      <c r="H186" s="229">
        <v>14</v>
      </c>
      <c r="I186" s="230"/>
      <c r="J186" s="225"/>
      <c r="K186" s="225"/>
      <c r="L186" s="231"/>
      <c r="M186" s="232"/>
      <c r="N186" s="233"/>
      <c r="O186" s="233"/>
      <c r="P186" s="233"/>
      <c r="Q186" s="233"/>
      <c r="R186" s="233"/>
      <c r="S186" s="233"/>
      <c r="T186" s="23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5" t="s">
        <v>145</v>
      </c>
      <c r="AU186" s="235" t="s">
        <v>85</v>
      </c>
      <c r="AV186" s="13" t="s">
        <v>85</v>
      </c>
      <c r="AW186" s="13" t="s">
        <v>37</v>
      </c>
      <c r="AX186" s="13" t="s">
        <v>75</v>
      </c>
      <c r="AY186" s="235" t="s">
        <v>134</v>
      </c>
    </row>
    <row r="187" s="14" customFormat="1">
      <c r="A187" s="14"/>
      <c r="B187" s="236"/>
      <c r="C187" s="237"/>
      <c r="D187" s="226" t="s">
        <v>145</v>
      </c>
      <c r="E187" s="238" t="s">
        <v>19</v>
      </c>
      <c r="F187" s="239" t="s">
        <v>147</v>
      </c>
      <c r="G187" s="237"/>
      <c r="H187" s="240">
        <v>14</v>
      </c>
      <c r="I187" s="241"/>
      <c r="J187" s="237"/>
      <c r="K187" s="237"/>
      <c r="L187" s="242"/>
      <c r="M187" s="243"/>
      <c r="N187" s="244"/>
      <c r="O187" s="244"/>
      <c r="P187" s="244"/>
      <c r="Q187" s="244"/>
      <c r="R187" s="244"/>
      <c r="S187" s="244"/>
      <c r="T187" s="245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6" t="s">
        <v>145</v>
      </c>
      <c r="AU187" s="246" t="s">
        <v>85</v>
      </c>
      <c r="AV187" s="14" t="s">
        <v>141</v>
      </c>
      <c r="AW187" s="14" t="s">
        <v>37</v>
      </c>
      <c r="AX187" s="14" t="s">
        <v>83</v>
      </c>
      <c r="AY187" s="246" t="s">
        <v>134</v>
      </c>
    </row>
    <row r="188" s="2" customFormat="1" ht="16.5" customHeight="1">
      <c r="A188" s="40"/>
      <c r="B188" s="41"/>
      <c r="C188" s="206" t="s">
        <v>317</v>
      </c>
      <c r="D188" s="206" t="s">
        <v>136</v>
      </c>
      <c r="E188" s="207" t="s">
        <v>1058</v>
      </c>
      <c r="F188" s="208" t="s">
        <v>1059</v>
      </c>
      <c r="G188" s="209" t="s">
        <v>641</v>
      </c>
      <c r="H188" s="210">
        <v>2</v>
      </c>
      <c r="I188" s="211"/>
      <c r="J188" s="212">
        <f>ROUND(I188*H188,2)</f>
        <v>0</v>
      </c>
      <c r="K188" s="208" t="s">
        <v>140</v>
      </c>
      <c r="L188" s="46"/>
      <c r="M188" s="213" t="s">
        <v>19</v>
      </c>
      <c r="N188" s="214" t="s">
        <v>46</v>
      </c>
      <c r="O188" s="86"/>
      <c r="P188" s="215">
        <f>O188*H188</f>
        <v>0</v>
      </c>
      <c r="Q188" s="215">
        <v>0.00462</v>
      </c>
      <c r="R188" s="215">
        <f>Q188*H188</f>
        <v>0.0092399999999999999</v>
      </c>
      <c r="S188" s="215">
        <v>0</v>
      </c>
      <c r="T188" s="216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17" t="s">
        <v>141</v>
      </c>
      <c r="AT188" s="217" t="s">
        <v>136</v>
      </c>
      <c r="AU188" s="217" t="s">
        <v>85</v>
      </c>
      <c r="AY188" s="19" t="s">
        <v>134</v>
      </c>
      <c r="BE188" s="218">
        <f>IF(N188="základní",J188,0)</f>
        <v>0</v>
      </c>
      <c r="BF188" s="218">
        <f>IF(N188="snížená",J188,0)</f>
        <v>0</v>
      </c>
      <c r="BG188" s="218">
        <f>IF(N188="zákl. přenesená",J188,0)</f>
        <v>0</v>
      </c>
      <c r="BH188" s="218">
        <f>IF(N188="sníž. přenesená",J188,0)</f>
        <v>0</v>
      </c>
      <c r="BI188" s="218">
        <f>IF(N188="nulová",J188,0)</f>
        <v>0</v>
      </c>
      <c r="BJ188" s="19" t="s">
        <v>83</v>
      </c>
      <c r="BK188" s="218">
        <f>ROUND(I188*H188,2)</f>
        <v>0</v>
      </c>
      <c r="BL188" s="19" t="s">
        <v>141</v>
      </c>
      <c r="BM188" s="217" t="s">
        <v>488</v>
      </c>
    </row>
    <row r="189" s="2" customFormat="1">
      <c r="A189" s="40"/>
      <c r="B189" s="41"/>
      <c r="C189" s="42"/>
      <c r="D189" s="219" t="s">
        <v>143</v>
      </c>
      <c r="E189" s="42"/>
      <c r="F189" s="220" t="s">
        <v>1060</v>
      </c>
      <c r="G189" s="42"/>
      <c r="H189" s="42"/>
      <c r="I189" s="221"/>
      <c r="J189" s="42"/>
      <c r="K189" s="42"/>
      <c r="L189" s="46"/>
      <c r="M189" s="222"/>
      <c r="N189" s="223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143</v>
      </c>
      <c r="AU189" s="19" t="s">
        <v>85</v>
      </c>
    </row>
    <row r="190" s="2" customFormat="1" ht="24.15" customHeight="1">
      <c r="A190" s="40"/>
      <c r="B190" s="41"/>
      <c r="C190" s="206" t="s">
        <v>331</v>
      </c>
      <c r="D190" s="206" t="s">
        <v>136</v>
      </c>
      <c r="E190" s="207" t="s">
        <v>1061</v>
      </c>
      <c r="F190" s="208" t="s">
        <v>1062</v>
      </c>
      <c r="G190" s="209" t="s">
        <v>641</v>
      </c>
      <c r="H190" s="210">
        <v>10</v>
      </c>
      <c r="I190" s="211"/>
      <c r="J190" s="212">
        <f>ROUND(I190*H190,2)</f>
        <v>0</v>
      </c>
      <c r="K190" s="208" t="s">
        <v>140</v>
      </c>
      <c r="L190" s="46"/>
      <c r="M190" s="213" t="s">
        <v>19</v>
      </c>
      <c r="N190" s="214" t="s">
        <v>46</v>
      </c>
      <c r="O190" s="86"/>
      <c r="P190" s="215">
        <f>O190*H190</f>
        <v>0</v>
      </c>
      <c r="Q190" s="215">
        <v>0</v>
      </c>
      <c r="R190" s="215">
        <f>Q190*H190</f>
        <v>0</v>
      </c>
      <c r="S190" s="215">
        <v>0</v>
      </c>
      <c r="T190" s="216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17" t="s">
        <v>141</v>
      </c>
      <c r="AT190" s="217" t="s">
        <v>136</v>
      </c>
      <c r="AU190" s="217" t="s">
        <v>85</v>
      </c>
      <c r="AY190" s="19" t="s">
        <v>134</v>
      </c>
      <c r="BE190" s="218">
        <f>IF(N190="základní",J190,0)</f>
        <v>0</v>
      </c>
      <c r="BF190" s="218">
        <f>IF(N190="snížená",J190,0)</f>
        <v>0</v>
      </c>
      <c r="BG190" s="218">
        <f>IF(N190="zákl. přenesená",J190,0)</f>
        <v>0</v>
      </c>
      <c r="BH190" s="218">
        <f>IF(N190="sníž. přenesená",J190,0)</f>
        <v>0</v>
      </c>
      <c r="BI190" s="218">
        <f>IF(N190="nulová",J190,0)</f>
        <v>0</v>
      </c>
      <c r="BJ190" s="19" t="s">
        <v>83</v>
      </c>
      <c r="BK190" s="218">
        <f>ROUND(I190*H190,2)</f>
        <v>0</v>
      </c>
      <c r="BL190" s="19" t="s">
        <v>141</v>
      </c>
      <c r="BM190" s="217" t="s">
        <v>499</v>
      </c>
    </row>
    <row r="191" s="2" customFormat="1">
      <c r="A191" s="40"/>
      <c r="B191" s="41"/>
      <c r="C191" s="42"/>
      <c r="D191" s="219" t="s">
        <v>143</v>
      </c>
      <c r="E191" s="42"/>
      <c r="F191" s="220" t="s">
        <v>1063</v>
      </c>
      <c r="G191" s="42"/>
      <c r="H191" s="42"/>
      <c r="I191" s="221"/>
      <c r="J191" s="42"/>
      <c r="K191" s="42"/>
      <c r="L191" s="46"/>
      <c r="M191" s="222"/>
      <c r="N191" s="223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143</v>
      </c>
      <c r="AU191" s="19" t="s">
        <v>85</v>
      </c>
    </row>
    <row r="192" s="13" customFormat="1">
      <c r="A192" s="13"/>
      <c r="B192" s="224"/>
      <c r="C192" s="225"/>
      <c r="D192" s="226" t="s">
        <v>145</v>
      </c>
      <c r="E192" s="227" t="s">
        <v>19</v>
      </c>
      <c r="F192" s="228" t="s">
        <v>1064</v>
      </c>
      <c r="G192" s="225"/>
      <c r="H192" s="229">
        <v>10</v>
      </c>
      <c r="I192" s="230"/>
      <c r="J192" s="225"/>
      <c r="K192" s="225"/>
      <c r="L192" s="231"/>
      <c r="M192" s="232"/>
      <c r="N192" s="233"/>
      <c r="O192" s="233"/>
      <c r="P192" s="233"/>
      <c r="Q192" s="233"/>
      <c r="R192" s="233"/>
      <c r="S192" s="233"/>
      <c r="T192" s="234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5" t="s">
        <v>145</v>
      </c>
      <c r="AU192" s="235" t="s">
        <v>85</v>
      </c>
      <c r="AV192" s="13" t="s">
        <v>85</v>
      </c>
      <c r="AW192" s="13" t="s">
        <v>37</v>
      </c>
      <c r="AX192" s="13" t="s">
        <v>75</v>
      </c>
      <c r="AY192" s="235" t="s">
        <v>134</v>
      </c>
    </row>
    <row r="193" s="14" customFormat="1">
      <c r="A193" s="14"/>
      <c r="B193" s="236"/>
      <c r="C193" s="237"/>
      <c r="D193" s="226" t="s">
        <v>145</v>
      </c>
      <c r="E193" s="238" t="s">
        <v>19</v>
      </c>
      <c r="F193" s="239" t="s">
        <v>147</v>
      </c>
      <c r="G193" s="237"/>
      <c r="H193" s="240">
        <v>10</v>
      </c>
      <c r="I193" s="241"/>
      <c r="J193" s="237"/>
      <c r="K193" s="237"/>
      <c r="L193" s="242"/>
      <c r="M193" s="243"/>
      <c r="N193" s="244"/>
      <c r="O193" s="244"/>
      <c r="P193" s="244"/>
      <c r="Q193" s="244"/>
      <c r="R193" s="244"/>
      <c r="S193" s="244"/>
      <c r="T193" s="245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6" t="s">
        <v>145</v>
      </c>
      <c r="AU193" s="246" t="s">
        <v>85</v>
      </c>
      <c r="AV193" s="14" t="s">
        <v>141</v>
      </c>
      <c r="AW193" s="14" t="s">
        <v>37</v>
      </c>
      <c r="AX193" s="14" t="s">
        <v>83</v>
      </c>
      <c r="AY193" s="246" t="s">
        <v>134</v>
      </c>
    </row>
    <row r="194" s="12" customFormat="1" ht="22.8" customHeight="1">
      <c r="A194" s="12"/>
      <c r="B194" s="190"/>
      <c r="C194" s="191"/>
      <c r="D194" s="192" t="s">
        <v>74</v>
      </c>
      <c r="E194" s="204" t="s">
        <v>678</v>
      </c>
      <c r="F194" s="204" t="s">
        <v>679</v>
      </c>
      <c r="G194" s="191"/>
      <c r="H194" s="191"/>
      <c r="I194" s="194"/>
      <c r="J194" s="205">
        <f>BK194</f>
        <v>0</v>
      </c>
      <c r="K194" s="191"/>
      <c r="L194" s="196"/>
      <c r="M194" s="197"/>
      <c r="N194" s="198"/>
      <c r="O194" s="198"/>
      <c r="P194" s="199">
        <f>SUM(P195:P205)</f>
        <v>0</v>
      </c>
      <c r="Q194" s="198"/>
      <c r="R194" s="199">
        <f>SUM(R195:R205)</f>
        <v>0</v>
      </c>
      <c r="S194" s="198"/>
      <c r="T194" s="200">
        <f>SUM(T195:T205)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01" t="s">
        <v>83</v>
      </c>
      <c r="AT194" s="202" t="s">
        <v>74</v>
      </c>
      <c r="AU194" s="202" t="s">
        <v>83</v>
      </c>
      <c r="AY194" s="201" t="s">
        <v>134</v>
      </c>
      <c r="BK194" s="203">
        <f>SUM(BK195:BK205)</f>
        <v>0</v>
      </c>
    </row>
    <row r="195" s="2" customFormat="1" ht="21.75" customHeight="1">
      <c r="A195" s="40"/>
      <c r="B195" s="41"/>
      <c r="C195" s="206" t="s">
        <v>336</v>
      </c>
      <c r="D195" s="206" t="s">
        <v>136</v>
      </c>
      <c r="E195" s="207" t="s">
        <v>1065</v>
      </c>
      <c r="F195" s="208" t="s">
        <v>1066</v>
      </c>
      <c r="G195" s="209" t="s">
        <v>245</v>
      </c>
      <c r="H195" s="210">
        <v>80.412000000000006</v>
      </c>
      <c r="I195" s="211"/>
      <c r="J195" s="212">
        <f>ROUND(I195*H195,2)</f>
        <v>0</v>
      </c>
      <c r="K195" s="208" t="s">
        <v>19</v>
      </c>
      <c r="L195" s="46"/>
      <c r="M195" s="213" t="s">
        <v>19</v>
      </c>
      <c r="N195" s="214" t="s">
        <v>46</v>
      </c>
      <c r="O195" s="86"/>
      <c r="P195" s="215">
        <f>O195*H195</f>
        <v>0</v>
      </c>
      <c r="Q195" s="215">
        <v>0</v>
      </c>
      <c r="R195" s="215">
        <f>Q195*H195</f>
        <v>0</v>
      </c>
      <c r="S195" s="215">
        <v>0</v>
      </c>
      <c r="T195" s="216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17" t="s">
        <v>141</v>
      </c>
      <c r="AT195" s="217" t="s">
        <v>136</v>
      </c>
      <c r="AU195" s="217" t="s">
        <v>85</v>
      </c>
      <c r="AY195" s="19" t="s">
        <v>134</v>
      </c>
      <c r="BE195" s="218">
        <f>IF(N195="základní",J195,0)</f>
        <v>0</v>
      </c>
      <c r="BF195" s="218">
        <f>IF(N195="snížená",J195,0)</f>
        <v>0</v>
      </c>
      <c r="BG195" s="218">
        <f>IF(N195="zákl. přenesená",J195,0)</f>
        <v>0</v>
      </c>
      <c r="BH195" s="218">
        <f>IF(N195="sníž. přenesená",J195,0)</f>
        <v>0</v>
      </c>
      <c r="BI195" s="218">
        <f>IF(N195="nulová",J195,0)</f>
        <v>0</v>
      </c>
      <c r="BJ195" s="19" t="s">
        <v>83</v>
      </c>
      <c r="BK195" s="218">
        <f>ROUND(I195*H195,2)</f>
        <v>0</v>
      </c>
      <c r="BL195" s="19" t="s">
        <v>141</v>
      </c>
      <c r="BM195" s="217" t="s">
        <v>1067</v>
      </c>
    </row>
    <row r="196" s="2" customFormat="1" ht="33" customHeight="1">
      <c r="A196" s="40"/>
      <c r="B196" s="41"/>
      <c r="C196" s="206" t="s">
        <v>343</v>
      </c>
      <c r="D196" s="206" t="s">
        <v>136</v>
      </c>
      <c r="E196" s="207" t="s">
        <v>1068</v>
      </c>
      <c r="F196" s="208" t="s">
        <v>1069</v>
      </c>
      <c r="G196" s="209" t="s">
        <v>245</v>
      </c>
      <c r="H196" s="210">
        <v>80.412000000000006</v>
      </c>
      <c r="I196" s="211"/>
      <c r="J196" s="212">
        <f>ROUND(I196*H196,2)</f>
        <v>0</v>
      </c>
      <c r="K196" s="208" t="s">
        <v>140</v>
      </c>
      <c r="L196" s="46"/>
      <c r="M196" s="213" t="s">
        <v>19</v>
      </c>
      <c r="N196" s="214" t="s">
        <v>46</v>
      </c>
      <c r="O196" s="86"/>
      <c r="P196" s="215">
        <f>O196*H196</f>
        <v>0</v>
      </c>
      <c r="Q196" s="215">
        <v>0</v>
      </c>
      <c r="R196" s="215">
        <f>Q196*H196</f>
        <v>0</v>
      </c>
      <c r="S196" s="215">
        <v>0</v>
      </c>
      <c r="T196" s="216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17" t="s">
        <v>141</v>
      </c>
      <c r="AT196" s="217" t="s">
        <v>136</v>
      </c>
      <c r="AU196" s="217" t="s">
        <v>85</v>
      </c>
      <c r="AY196" s="19" t="s">
        <v>134</v>
      </c>
      <c r="BE196" s="218">
        <f>IF(N196="základní",J196,0)</f>
        <v>0</v>
      </c>
      <c r="BF196" s="218">
        <f>IF(N196="snížená",J196,0)</f>
        <v>0</v>
      </c>
      <c r="BG196" s="218">
        <f>IF(N196="zákl. přenesená",J196,0)</f>
        <v>0</v>
      </c>
      <c r="BH196" s="218">
        <f>IF(N196="sníž. přenesená",J196,0)</f>
        <v>0</v>
      </c>
      <c r="BI196" s="218">
        <f>IF(N196="nulová",J196,0)</f>
        <v>0</v>
      </c>
      <c r="BJ196" s="19" t="s">
        <v>83</v>
      </c>
      <c r="BK196" s="218">
        <f>ROUND(I196*H196,2)</f>
        <v>0</v>
      </c>
      <c r="BL196" s="19" t="s">
        <v>141</v>
      </c>
      <c r="BM196" s="217" t="s">
        <v>1070</v>
      </c>
    </row>
    <row r="197" s="2" customFormat="1">
      <c r="A197" s="40"/>
      <c r="B197" s="41"/>
      <c r="C197" s="42"/>
      <c r="D197" s="219" t="s">
        <v>143</v>
      </c>
      <c r="E197" s="42"/>
      <c r="F197" s="220" t="s">
        <v>1071</v>
      </c>
      <c r="G197" s="42"/>
      <c r="H197" s="42"/>
      <c r="I197" s="221"/>
      <c r="J197" s="42"/>
      <c r="K197" s="42"/>
      <c r="L197" s="46"/>
      <c r="M197" s="222"/>
      <c r="N197" s="223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143</v>
      </c>
      <c r="AU197" s="19" t="s">
        <v>85</v>
      </c>
    </row>
    <row r="198" s="2" customFormat="1" ht="21.75" customHeight="1">
      <c r="A198" s="40"/>
      <c r="B198" s="41"/>
      <c r="C198" s="206" t="s">
        <v>350</v>
      </c>
      <c r="D198" s="206" t="s">
        <v>136</v>
      </c>
      <c r="E198" s="207" t="s">
        <v>698</v>
      </c>
      <c r="F198" s="208" t="s">
        <v>699</v>
      </c>
      <c r="G198" s="209" t="s">
        <v>245</v>
      </c>
      <c r="H198" s="210">
        <v>80.412000000000006</v>
      </c>
      <c r="I198" s="211"/>
      <c r="J198" s="212">
        <f>ROUND(I198*H198,2)</f>
        <v>0</v>
      </c>
      <c r="K198" s="208" t="s">
        <v>140</v>
      </c>
      <c r="L198" s="46"/>
      <c r="M198" s="213" t="s">
        <v>19</v>
      </c>
      <c r="N198" s="214" t="s">
        <v>46</v>
      </c>
      <c r="O198" s="86"/>
      <c r="P198" s="215">
        <f>O198*H198</f>
        <v>0</v>
      </c>
      <c r="Q198" s="215">
        <v>0</v>
      </c>
      <c r="R198" s="215">
        <f>Q198*H198</f>
        <v>0</v>
      </c>
      <c r="S198" s="215">
        <v>0</v>
      </c>
      <c r="T198" s="216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17" t="s">
        <v>141</v>
      </c>
      <c r="AT198" s="217" t="s">
        <v>136</v>
      </c>
      <c r="AU198" s="217" t="s">
        <v>85</v>
      </c>
      <c r="AY198" s="19" t="s">
        <v>134</v>
      </c>
      <c r="BE198" s="218">
        <f>IF(N198="základní",J198,0)</f>
        <v>0</v>
      </c>
      <c r="BF198" s="218">
        <f>IF(N198="snížená",J198,0)</f>
        <v>0</v>
      </c>
      <c r="BG198" s="218">
        <f>IF(N198="zákl. přenesená",J198,0)</f>
        <v>0</v>
      </c>
      <c r="BH198" s="218">
        <f>IF(N198="sníž. přenesená",J198,0)</f>
        <v>0</v>
      </c>
      <c r="BI198" s="218">
        <f>IF(N198="nulová",J198,0)</f>
        <v>0</v>
      </c>
      <c r="BJ198" s="19" t="s">
        <v>83</v>
      </c>
      <c r="BK198" s="218">
        <f>ROUND(I198*H198,2)</f>
        <v>0</v>
      </c>
      <c r="BL198" s="19" t="s">
        <v>141</v>
      </c>
      <c r="BM198" s="217" t="s">
        <v>1072</v>
      </c>
    </row>
    <row r="199" s="2" customFormat="1">
      <c r="A199" s="40"/>
      <c r="B199" s="41"/>
      <c r="C199" s="42"/>
      <c r="D199" s="219" t="s">
        <v>143</v>
      </c>
      <c r="E199" s="42"/>
      <c r="F199" s="220" t="s">
        <v>701</v>
      </c>
      <c r="G199" s="42"/>
      <c r="H199" s="42"/>
      <c r="I199" s="221"/>
      <c r="J199" s="42"/>
      <c r="K199" s="42"/>
      <c r="L199" s="46"/>
      <c r="M199" s="222"/>
      <c r="N199" s="223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143</v>
      </c>
      <c r="AU199" s="19" t="s">
        <v>85</v>
      </c>
    </row>
    <row r="200" s="2" customFormat="1" ht="24.15" customHeight="1">
      <c r="A200" s="40"/>
      <c r="B200" s="41"/>
      <c r="C200" s="206" t="s">
        <v>358</v>
      </c>
      <c r="D200" s="206" t="s">
        <v>136</v>
      </c>
      <c r="E200" s="207" t="s">
        <v>703</v>
      </c>
      <c r="F200" s="208" t="s">
        <v>704</v>
      </c>
      <c r="G200" s="209" t="s">
        <v>245</v>
      </c>
      <c r="H200" s="210">
        <v>1527.828</v>
      </c>
      <c r="I200" s="211"/>
      <c r="J200" s="212">
        <f>ROUND(I200*H200,2)</f>
        <v>0</v>
      </c>
      <c r="K200" s="208" t="s">
        <v>140</v>
      </c>
      <c r="L200" s="46"/>
      <c r="M200" s="213" t="s">
        <v>19</v>
      </c>
      <c r="N200" s="214" t="s">
        <v>46</v>
      </c>
      <c r="O200" s="86"/>
      <c r="P200" s="215">
        <f>O200*H200</f>
        <v>0</v>
      </c>
      <c r="Q200" s="215">
        <v>0</v>
      </c>
      <c r="R200" s="215">
        <f>Q200*H200</f>
        <v>0</v>
      </c>
      <c r="S200" s="215">
        <v>0</v>
      </c>
      <c r="T200" s="216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17" t="s">
        <v>141</v>
      </c>
      <c r="AT200" s="217" t="s">
        <v>136</v>
      </c>
      <c r="AU200" s="217" t="s">
        <v>85</v>
      </c>
      <c r="AY200" s="19" t="s">
        <v>134</v>
      </c>
      <c r="BE200" s="218">
        <f>IF(N200="základní",J200,0)</f>
        <v>0</v>
      </c>
      <c r="BF200" s="218">
        <f>IF(N200="snížená",J200,0)</f>
        <v>0</v>
      </c>
      <c r="BG200" s="218">
        <f>IF(N200="zákl. přenesená",J200,0)</f>
        <v>0</v>
      </c>
      <c r="BH200" s="218">
        <f>IF(N200="sníž. přenesená",J200,0)</f>
        <v>0</v>
      </c>
      <c r="BI200" s="218">
        <f>IF(N200="nulová",J200,0)</f>
        <v>0</v>
      </c>
      <c r="BJ200" s="19" t="s">
        <v>83</v>
      </c>
      <c r="BK200" s="218">
        <f>ROUND(I200*H200,2)</f>
        <v>0</v>
      </c>
      <c r="BL200" s="19" t="s">
        <v>141</v>
      </c>
      <c r="BM200" s="217" t="s">
        <v>1073</v>
      </c>
    </row>
    <row r="201" s="2" customFormat="1">
      <c r="A201" s="40"/>
      <c r="B201" s="41"/>
      <c r="C201" s="42"/>
      <c r="D201" s="219" t="s">
        <v>143</v>
      </c>
      <c r="E201" s="42"/>
      <c r="F201" s="220" t="s">
        <v>706</v>
      </c>
      <c r="G201" s="42"/>
      <c r="H201" s="42"/>
      <c r="I201" s="221"/>
      <c r="J201" s="42"/>
      <c r="K201" s="42"/>
      <c r="L201" s="46"/>
      <c r="M201" s="222"/>
      <c r="N201" s="223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143</v>
      </c>
      <c r="AU201" s="19" t="s">
        <v>85</v>
      </c>
    </row>
    <row r="202" s="13" customFormat="1">
      <c r="A202" s="13"/>
      <c r="B202" s="224"/>
      <c r="C202" s="225"/>
      <c r="D202" s="226" t="s">
        <v>145</v>
      </c>
      <c r="E202" s="227" t="s">
        <v>19</v>
      </c>
      <c r="F202" s="228" t="s">
        <v>1074</v>
      </c>
      <c r="G202" s="225"/>
      <c r="H202" s="229">
        <v>1527.828</v>
      </c>
      <c r="I202" s="230"/>
      <c r="J202" s="225"/>
      <c r="K202" s="225"/>
      <c r="L202" s="231"/>
      <c r="M202" s="232"/>
      <c r="N202" s="233"/>
      <c r="O202" s="233"/>
      <c r="P202" s="233"/>
      <c r="Q202" s="233"/>
      <c r="R202" s="233"/>
      <c r="S202" s="233"/>
      <c r="T202" s="234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5" t="s">
        <v>145</v>
      </c>
      <c r="AU202" s="235" t="s">
        <v>85</v>
      </c>
      <c r="AV202" s="13" t="s">
        <v>85</v>
      </c>
      <c r="AW202" s="13" t="s">
        <v>37</v>
      </c>
      <c r="AX202" s="13" t="s">
        <v>75</v>
      </c>
      <c r="AY202" s="235" t="s">
        <v>134</v>
      </c>
    </row>
    <row r="203" s="14" customFormat="1">
      <c r="A203" s="14"/>
      <c r="B203" s="236"/>
      <c r="C203" s="237"/>
      <c r="D203" s="226" t="s">
        <v>145</v>
      </c>
      <c r="E203" s="238" t="s">
        <v>19</v>
      </c>
      <c r="F203" s="239" t="s">
        <v>147</v>
      </c>
      <c r="G203" s="237"/>
      <c r="H203" s="240">
        <v>1527.828</v>
      </c>
      <c r="I203" s="241"/>
      <c r="J203" s="237"/>
      <c r="K203" s="237"/>
      <c r="L203" s="242"/>
      <c r="M203" s="243"/>
      <c r="N203" s="244"/>
      <c r="O203" s="244"/>
      <c r="P203" s="244"/>
      <c r="Q203" s="244"/>
      <c r="R203" s="244"/>
      <c r="S203" s="244"/>
      <c r="T203" s="245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6" t="s">
        <v>145</v>
      </c>
      <c r="AU203" s="246" t="s">
        <v>85</v>
      </c>
      <c r="AV203" s="14" t="s">
        <v>141</v>
      </c>
      <c r="AW203" s="14" t="s">
        <v>37</v>
      </c>
      <c r="AX203" s="14" t="s">
        <v>83</v>
      </c>
      <c r="AY203" s="246" t="s">
        <v>134</v>
      </c>
    </row>
    <row r="204" s="2" customFormat="1" ht="16.5" customHeight="1">
      <c r="A204" s="40"/>
      <c r="B204" s="41"/>
      <c r="C204" s="206" t="s">
        <v>363</v>
      </c>
      <c r="D204" s="206" t="s">
        <v>136</v>
      </c>
      <c r="E204" s="207" t="s">
        <v>709</v>
      </c>
      <c r="F204" s="208" t="s">
        <v>710</v>
      </c>
      <c r="G204" s="209" t="s">
        <v>245</v>
      </c>
      <c r="H204" s="210">
        <v>80.412000000000006</v>
      </c>
      <c r="I204" s="211"/>
      <c r="J204" s="212">
        <f>ROUND(I204*H204,2)</f>
        <v>0</v>
      </c>
      <c r="K204" s="208" t="s">
        <v>140</v>
      </c>
      <c r="L204" s="46"/>
      <c r="M204" s="213" t="s">
        <v>19</v>
      </c>
      <c r="N204" s="214" t="s">
        <v>46</v>
      </c>
      <c r="O204" s="86"/>
      <c r="P204" s="215">
        <f>O204*H204</f>
        <v>0</v>
      </c>
      <c r="Q204" s="215">
        <v>0</v>
      </c>
      <c r="R204" s="215">
        <f>Q204*H204</f>
        <v>0</v>
      </c>
      <c r="S204" s="215">
        <v>0</v>
      </c>
      <c r="T204" s="216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17" t="s">
        <v>141</v>
      </c>
      <c r="AT204" s="217" t="s">
        <v>136</v>
      </c>
      <c r="AU204" s="217" t="s">
        <v>85</v>
      </c>
      <c r="AY204" s="19" t="s">
        <v>134</v>
      </c>
      <c r="BE204" s="218">
        <f>IF(N204="základní",J204,0)</f>
        <v>0</v>
      </c>
      <c r="BF204" s="218">
        <f>IF(N204="snížená",J204,0)</f>
        <v>0</v>
      </c>
      <c r="BG204" s="218">
        <f>IF(N204="zákl. přenesená",J204,0)</f>
        <v>0</v>
      </c>
      <c r="BH204" s="218">
        <f>IF(N204="sníž. přenesená",J204,0)</f>
        <v>0</v>
      </c>
      <c r="BI204" s="218">
        <f>IF(N204="nulová",J204,0)</f>
        <v>0</v>
      </c>
      <c r="BJ204" s="19" t="s">
        <v>83</v>
      </c>
      <c r="BK204" s="218">
        <f>ROUND(I204*H204,2)</f>
        <v>0</v>
      </c>
      <c r="BL204" s="19" t="s">
        <v>141</v>
      </c>
      <c r="BM204" s="217" t="s">
        <v>1075</v>
      </c>
    </row>
    <row r="205" s="2" customFormat="1">
      <c r="A205" s="40"/>
      <c r="B205" s="41"/>
      <c r="C205" s="42"/>
      <c r="D205" s="219" t="s">
        <v>143</v>
      </c>
      <c r="E205" s="42"/>
      <c r="F205" s="220" t="s">
        <v>712</v>
      </c>
      <c r="G205" s="42"/>
      <c r="H205" s="42"/>
      <c r="I205" s="221"/>
      <c r="J205" s="42"/>
      <c r="K205" s="42"/>
      <c r="L205" s="46"/>
      <c r="M205" s="222"/>
      <c r="N205" s="223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143</v>
      </c>
      <c r="AU205" s="19" t="s">
        <v>85</v>
      </c>
    </row>
    <row r="206" s="12" customFormat="1" ht="22.8" customHeight="1">
      <c r="A206" s="12"/>
      <c r="B206" s="190"/>
      <c r="C206" s="191"/>
      <c r="D206" s="192" t="s">
        <v>74</v>
      </c>
      <c r="E206" s="204" t="s">
        <v>718</v>
      </c>
      <c r="F206" s="204" t="s">
        <v>719</v>
      </c>
      <c r="G206" s="191"/>
      <c r="H206" s="191"/>
      <c r="I206" s="194"/>
      <c r="J206" s="205">
        <f>BK206</f>
        <v>0</v>
      </c>
      <c r="K206" s="191"/>
      <c r="L206" s="196"/>
      <c r="M206" s="197"/>
      <c r="N206" s="198"/>
      <c r="O206" s="198"/>
      <c r="P206" s="199">
        <f>SUM(P207:P210)</f>
        <v>0</v>
      </c>
      <c r="Q206" s="198"/>
      <c r="R206" s="199">
        <f>SUM(R207:R210)</f>
        <v>0</v>
      </c>
      <c r="S206" s="198"/>
      <c r="T206" s="200">
        <f>SUM(T207:T210)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01" t="s">
        <v>83</v>
      </c>
      <c r="AT206" s="202" t="s">
        <v>74</v>
      </c>
      <c r="AU206" s="202" t="s">
        <v>83</v>
      </c>
      <c r="AY206" s="201" t="s">
        <v>134</v>
      </c>
      <c r="BK206" s="203">
        <f>SUM(BK207:BK210)</f>
        <v>0</v>
      </c>
    </row>
    <row r="207" s="2" customFormat="1" ht="24.15" customHeight="1">
      <c r="A207" s="40"/>
      <c r="B207" s="41"/>
      <c r="C207" s="206" t="s">
        <v>371</v>
      </c>
      <c r="D207" s="206" t="s">
        <v>136</v>
      </c>
      <c r="E207" s="207" t="s">
        <v>721</v>
      </c>
      <c r="F207" s="208" t="s">
        <v>722</v>
      </c>
      <c r="G207" s="209" t="s">
        <v>245</v>
      </c>
      <c r="H207" s="210">
        <v>4.0659999999999998</v>
      </c>
      <c r="I207" s="211"/>
      <c r="J207" s="212">
        <f>ROUND(I207*H207,2)</f>
        <v>0</v>
      </c>
      <c r="K207" s="208" t="s">
        <v>140</v>
      </c>
      <c r="L207" s="46"/>
      <c r="M207" s="213" t="s">
        <v>19</v>
      </c>
      <c r="N207" s="214" t="s">
        <v>46</v>
      </c>
      <c r="O207" s="86"/>
      <c r="P207" s="215">
        <f>O207*H207</f>
        <v>0</v>
      </c>
      <c r="Q207" s="215">
        <v>0</v>
      </c>
      <c r="R207" s="215">
        <f>Q207*H207</f>
        <v>0</v>
      </c>
      <c r="S207" s="215">
        <v>0</v>
      </c>
      <c r="T207" s="216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17" t="s">
        <v>141</v>
      </c>
      <c r="AT207" s="217" t="s">
        <v>136</v>
      </c>
      <c r="AU207" s="217" t="s">
        <v>85</v>
      </c>
      <c r="AY207" s="19" t="s">
        <v>134</v>
      </c>
      <c r="BE207" s="218">
        <f>IF(N207="základní",J207,0)</f>
        <v>0</v>
      </c>
      <c r="BF207" s="218">
        <f>IF(N207="snížená",J207,0)</f>
        <v>0</v>
      </c>
      <c r="BG207" s="218">
        <f>IF(N207="zákl. přenesená",J207,0)</f>
        <v>0</v>
      </c>
      <c r="BH207" s="218">
        <f>IF(N207="sníž. přenesená",J207,0)</f>
        <v>0</v>
      </c>
      <c r="BI207" s="218">
        <f>IF(N207="nulová",J207,0)</f>
        <v>0</v>
      </c>
      <c r="BJ207" s="19" t="s">
        <v>83</v>
      </c>
      <c r="BK207" s="218">
        <f>ROUND(I207*H207,2)</f>
        <v>0</v>
      </c>
      <c r="BL207" s="19" t="s">
        <v>141</v>
      </c>
      <c r="BM207" s="217" t="s">
        <v>1076</v>
      </c>
    </row>
    <row r="208" s="2" customFormat="1">
      <c r="A208" s="40"/>
      <c r="B208" s="41"/>
      <c r="C208" s="42"/>
      <c r="D208" s="219" t="s">
        <v>143</v>
      </c>
      <c r="E208" s="42"/>
      <c r="F208" s="220" t="s">
        <v>724</v>
      </c>
      <c r="G208" s="42"/>
      <c r="H208" s="42"/>
      <c r="I208" s="221"/>
      <c r="J208" s="42"/>
      <c r="K208" s="42"/>
      <c r="L208" s="46"/>
      <c r="M208" s="222"/>
      <c r="N208" s="223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9" t="s">
        <v>143</v>
      </c>
      <c r="AU208" s="19" t="s">
        <v>85</v>
      </c>
    </row>
    <row r="209" s="2" customFormat="1" ht="24.15" customHeight="1">
      <c r="A209" s="40"/>
      <c r="B209" s="41"/>
      <c r="C209" s="206" t="s">
        <v>378</v>
      </c>
      <c r="D209" s="206" t="s">
        <v>136</v>
      </c>
      <c r="E209" s="207" t="s">
        <v>1077</v>
      </c>
      <c r="F209" s="208" t="s">
        <v>1078</v>
      </c>
      <c r="G209" s="209" t="s">
        <v>245</v>
      </c>
      <c r="H209" s="210">
        <v>23.997</v>
      </c>
      <c r="I209" s="211"/>
      <c r="J209" s="212">
        <f>ROUND(I209*H209,2)</f>
        <v>0</v>
      </c>
      <c r="K209" s="208" t="s">
        <v>140</v>
      </c>
      <c r="L209" s="46"/>
      <c r="M209" s="213" t="s">
        <v>19</v>
      </c>
      <c r="N209" s="214" t="s">
        <v>46</v>
      </c>
      <c r="O209" s="86"/>
      <c r="P209" s="215">
        <f>O209*H209</f>
        <v>0</v>
      </c>
      <c r="Q209" s="215">
        <v>0</v>
      </c>
      <c r="R209" s="215">
        <f>Q209*H209</f>
        <v>0</v>
      </c>
      <c r="S209" s="215">
        <v>0</v>
      </c>
      <c r="T209" s="216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17" t="s">
        <v>141</v>
      </c>
      <c r="AT209" s="217" t="s">
        <v>136</v>
      </c>
      <c r="AU209" s="217" t="s">
        <v>85</v>
      </c>
      <c r="AY209" s="19" t="s">
        <v>134</v>
      </c>
      <c r="BE209" s="218">
        <f>IF(N209="základní",J209,0)</f>
        <v>0</v>
      </c>
      <c r="BF209" s="218">
        <f>IF(N209="snížená",J209,0)</f>
        <v>0</v>
      </c>
      <c r="BG209" s="218">
        <f>IF(N209="zákl. přenesená",J209,0)</f>
        <v>0</v>
      </c>
      <c r="BH209" s="218">
        <f>IF(N209="sníž. přenesená",J209,0)</f>
        <v>0</v>
      </c>
      <c r="BI209" s="218">
        <f>IF(N209="nulová",J209,0)</f>
        <v>0</v>
      </c>
      <c r="BJ209" s="19" t="s">
        <v>83</v>
      </c>
      <c r="BK209" s="218">
        <f>ROUND(I209*H209,2)</f>
        <v>0</v>
      </c>
      <c r="BL209" s="19" t="s">
        <v>141</v>
      </c>
      <c r="BM209" s="217" t="s">
        <v>513</v>
      </c>
    </row>
    <row r="210" s="2" customFormat="1">
      <c r="A210" s="40"/>
      <c r="B210" s="41"/>
      <c r="C210" s="42"/>
      <c r="D210" s="219" t="s">
        <v>143</v>
      </c>
      <c r="E210" s="42"/>
      <c r="F210" s="220" t="s">
        <v>1079</v>
      </c>
      <c r="G210" s="42"/>
      <c r="H210" s="42"/>
      <c r="I210" s="221"/>
      <c r="J210" s="42"/>
      <c r="K210" s="42"/>
      <c r="L210" s="46"/>
      <c r="M210" s="222"/>
      <c r="N210" s="223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143</v>
      </c>
      <c r="AU210" s="19" t="s">
        <v>85</v>
      </c>
    </row>
    <row r="211" s="12" customFormat="1" ht="25.92" customHeight="1">
      <c r="A211" s="12"/>
      <c r="B211" s="190"/>
      <c r="C211" s="191"/>
      <c r="D211" s="192" t="s">
        <v>74</v>
      </c>
      <c r="E211" s="193" t="s">
        <v>725</v>
      </c>
      <c r="F211" s="193" t="s">
        <v>726</v>
      </c>
      <c r="G211" s="191"/>
      <c r="H211" s="191"/>
      <c r="I211" s="194"/>
      <c r="J211" s="195">
        <f>BK211</f>
        <v>0</v>
      </c>
      <c r="K211" s="191"/>
      <c r="L211" s="196"/>
      <c r="M211" s="197"/>
      <c r="N211" s="198"/>
      <c r="O211" s="198"/>
      <c r="P211" s="199">
        <f>P212+P213+P225</f>
        <v>0</v>
      </c>
      <c r="Q211" s="198"/>
      <c r="R211" s="199">
        <f>R212+R213+R225</f>
        <v>0.057689113201999993</v>
      </c>
      <c r="S211" s="198"/>
      <c r="T211" s="200">
        <f>T212+T213+T225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01" t="s">
        <v>85</v>
      </c>
      <c r="AT211" s="202" t="s">
        <v>74</v>
      </c>
      <c r="AU211" s="202" t="s">
        <v>75</v>
      </c>
      <c r="AY211" s="201" t="s">
        <v>134</v>
      </c>
      <c r="BK211" s="203">
        <f>BK212+BK213+BK225</f>
        <v>0</v>
      </c>
    </row>
    <row r="212" s="12" customFormat="1" ht="22.8" customHeight="1">
      <c r="A212" s="12"/>
      <c r="B212" s="190"/>
      <c r="C212" s="191"/>
      <c r="D212" s="192" t="s">
        <v>74</v>
      </c>
      <c r="E212" s="204" t="s">
        <v>727</v>
      </c>
      <c r="F212" s="204" t="s">
        <v>728</v>
      </c>
      <c r="G212" s="191"/>
      <c r="H212" s="191"/>
      <c r="I212" s="194"/>
      <c r="J212" s="205">
        <f>BK212</f>
        <v>0</v>
      </c>
      <c r="K212" s="191"/>
      <c r="L212" s="196"/>
      <c r="M212" s="197"/>
      <c r="N212" s="198"/>
      <c r="O212" s="198"/>
      <c r="P212" s="199">
        <v>0</v>
      </c>
      <c r="Q212" s="198"/>
      <c r="R212" s="199">
        <v>0</v>
      </c>
      <c r="S212" s="198"/>
      <c r="T212" s="200"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01" t="s">
        <v>85</v>
      </c>
      <c r="AT212" s="202" t="s">
        <v>74</v>
      </c>
      <c r="AU212" s="202" t="s">
        <v>83</v>
      </c>
      <c r="AY212" s="201" t="s">
        <v>134</v>
      </c>
      <c r="BK212" s="203">
        <v>0</v>
      </c>
    </row>
    <row r="213" s="12" customFormat="1" ht="22.8" customHeight="1">
      <c r="A213" s="12"/>
      <c r="B213" s="190"/>
      <c r="C213" s="191"/>
      <c r="D213" s="192" t="s">
        <v>74</v>
      </c>
      <c r="E213" s="204" t="s">
        <v>1080</v>
      </c>
      <c r="F213" s="204" t="s">
        <v>1081</v>
      </c>
      <c r="G213" s="191"/>
      <c r="H213" s="191"/>
      <c r="I213" s="194"/>
      <c r="J213" s="205">
        <f>BK213</f>
        <v>0</v>
      </c>
      <c r="K213" s="191"/>
      <c r="L213" s="196"/>
      <c r="M213" s="197"/>
      <c r="N213" s="198"/>
      <c r="O213" s="198"/>
      <c r="P213" s="199">
        <f>SUM(P214:P224)</f>
        <v>0</v>
      </c>
      <c r="Q213" s="198"/>
      <c r="R213" s="199">
        <f>SUM(R214:R224)</f>
        <v>0.0019996200000000001</v>
      </c>
      <c r="S213" s="198"/>
      <c r="T213" s="200">
        <f>SUM(T214:T224)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01" t="s">
        <v>85</v>
      </c>
      <c r="AT213" s="202" t="s">
        <v>74</v>
      </c>
      <c r="AU213" s="202" t="s">
        <v>83</v>
      </c>
      <c r="AY213" s="201" t="s">
        <v>134</v>
      </c>
      <c r="BK213" s="203">
        <f>SUM(BK214:BK224)</f>
        <v>0</v>
      </c>
    </row>
    <row r="214" s="2" customFormat="1" ht="24.15" customHeight="1">
      <c r="A214" s="40"/>
      <c r="B214" s="41"/>
      <c r="C214" s="206" t="s">
        <v>386</v>
      </c>
      <c r="D214" s="206" t="s">
        <v>136</v>
      </c>
      <c r="E214" s="207" t="s">
        <v>1082</v>
      </c>
      <c r="F214" s="208" t="s">
        <v>1083</v>
      </c>
      <c r="G214" s="209" t="s">
        <v>150</v>
      </c>
      <c r="H214" s="210">
        <v>1.0580000000000001</v>
      </c>
      <c r="I214" s="211"/>
      <c r="J214" s="212">
        <f>ROUND(I214*H214,2)</f>
        <v>0</v>
      </c>
      <c r="K214" s="208" t="s">
        <v>140</v>
      </c>
      <c r="L214" s="46"/>
      <c r="M214" s="213" t="s">
        <v>19</v>
      </c>
      <c r="N214" s="214" t="s">
        <v>46</v>
      </c>
      <c r="O214" s="86"/>
      <c r="P214" s="215">
        <f>O214*H214</f>
        <v>0</v>
      </c>
      <c r="Q214" s="215">
        <v>0.00189</v>
      </c>
      <c r="R214" s="215">
        <f>Q214*H214</f>
        <v>0.0019996200000000001</v>
      </c>
      <c r="S214" s="215">
        <v>0</v>
      </c>
      <c r="T214" s="216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17" t="s">
        <v>241</v>
      </c>
      <c r="AT214" s="217" t="s">
        <v>136</v>
      </c>
      <c r="AU214" s="217" t="s">
        <v>85</v>
      </c>
      <c r="AY214" s="19" t="s">
        <v>134</v>
      </c>
      <c r="BE214" s="218">
        <f>IF(N214="základní",J214,0)</f>
        <v>0</v>
      </c>
      <c r="BF214" s="218">
        <f>IF(N214="snížená",J214,0)</f>
        <v>0</v>
      </c>
      <c r="BG214" s="218">
        <f>IF(N214="zákl. přenesená",J214,0)</f>
        <v>0</v>
      </c>
      <c r="BH214" s="218">
        <f>IF(N214="sníž. přenesená",J214,0)</f>
        <v>0</v>
      </c>
      <c r="BI214" s="218">
        <f>IF(N214="nulová",J214,0)</f>
        <v>0</v>
      </c>
      <c r="BJ214" s="19" t="s">
        <v>83</v>
      </c>
      <c r="BK214" s="218">
        <f>ROUND(I214*H214,2)</f>
        <v>0</v>
      </c>
      <c r="BL214" s="19" t="s">
        <v>241</v>
      </c>
      <c r="BM214" s="217" t="s">
        <v>528</v>
      </c>
    </row>
    <row r="215" s="2" customFormat="1">
      <c r="A215" s="40"/>
      <c r="B215" s="41"/>
      <c r="C215" s="42"/>
      <c r="D215" s="219" t="s">
        <v>143</v>
      </c>
      <c r="E215" s="42"/>
      <c r="F215" s="220" t="s">
        <v>1084</v>
      </c>
      <c r="G215" s="42"/>
      <c r="H215" s="42"/>
      <c r="I215" s="221"/>
      <c r="J215" s="42"/>
      <c r="K215" s="42"/>
      <c r="L215" s="46"/>
      <c r="M215" s="222"/>
      <c r="N215" s="223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143</v>
      </c>
      <c r="AU215" s="19" t="s">
        <v>85</v>
      </c>
    </row>
    <row r="216" s="13" customFormat="1">
      <c r="A216" s="13"/>
      <c r="B216" s="224"/>
      <c r="C216" s="225"/>
      <c r="D216" s="226" t="s">
        <v>145</v>
      </c>
      <c r="E216" s="227" t="s">
        <v>19</v>
      </c>
      <c r="F216" s="228" t="s">
        <v>1085</v>
      </c>
      <c r="G216" s="225"/>
      <c r="H216" s="229">
        <v>1.0580000000000001</v>
      </c>
      <c r="I216" s="230"/>
      <c r="J216" s="225"/>
      <c r="K216" s="225"/>
      <c r="L216" s="231"/>
      <c r="M216" s="232"/>
      <c r="N216" s="233"/>
      <c r="O216" s="233"/>
      <c r="P216" s="233"/>
      <c r="Q216" s="233"/>
      <c r="R216" s="233"/>
      <c r="S216" s="233"/>
      <c r="T216" s="234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5" t="s">
        <v>145</v>
      </c>
      <c r="AU216" s="235" t="s">
        <v>85</v>
      </c>
      <c r="AV216" s="13" t="s">
        <v>85</v>
      </c>
      <c r="AW216" s="13" t="s">
        <v>37</v>
      </c>
      <c r="AX216" s="13" t="s">
        <v>75</v>
      </c>
      <c r="AY216" s="235" t="s">
        <v>134</v>
      </c>
    </row>
    <row r="217" s="14" customFormat="1">
      <c r="A217" s="14"/>
      <c r="B217" s="236"/>
      <c r="C217" s="237"/>
      <c r="D217" s="226" t="s">
        <v>145</v>
      </c>
      <c r="E217" s="238" t="s">
        <v>19</v>
      </c>
      <c r="F217" s="239" t="s">
        <v>147</v>
      </c>
      <c r="G217" s="237"/>
      <c r="H217" s="240">
        <v>1.0580000000000001</v>
      </c>
      <c r="I217" s="241"/>
      <c r="J217" s="237"/>
      <c r="K217" s="237"/>
      <c r="L217" s="242"/>
      <c r="M217" s="243"/>
      <c r="N217" s="244"/>
      <c r="O217" s="244"/>
      <c r="P217" s="244"/>
      <c r="Q217" s="244"/>
      <c r="R217" s="244"/>
      <c r="S217" s="244"/>
      <c r="T217" s="245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6" t="s">
        <v>145</v>
      </c>
      <c r="AU217" s="246" t="s">
        <v>85</v>
      </c>
      <c r="AV217" s="14" t="s">
        <v>141</v>
      </c>
      <c r="AW217" s="14" t="s">
        <v>37</v>
      </c>
      <c r="AX217" s="14" t="s">
        <v>83</v>
      </c>
      <c r="AY217" s="246" t="s">
        <v>134</v>
      </c>
    </row>
    <row r="218" s="2" customFormat="1" ht="16.5" customHeight="1">
      <c r="A218" s="40"/>
      <c r="B218" s="41"/>
      <c r="C218" s="206" t="s">
        <v>391</v>
      </c>
      <c r="D218" s="206" t="s">
        <v>136</v>
      </c>
      <c r="E218" s="207" t="s">
        <v>1086</v>
      </c>
      <c r="F218" s="208" t="s">
        <v>1087</v>
      </c>
      <c r="G218" s="209" t="s">
        <v>139</v>
      </c>
      <c r="H218" s="210">
        <v>37.968000000000004</v>
      </c>
      <c r="I218" s="211"/>
      <c r="J218" s="212">
        <f>ROUND(I218*H218,2)</f>
        <v>0</v>
      </c>
      <c r="K218" s="208" t="s">
        <v>140</v>
      </c>
      <c r="L218" s="46"/>
      <c r="M218" s="213" t="s">
        <v>19</v>
      </c>
      <c r="N218" s="214" t="s">
        <v>46</v>
      </c>
      <c r="O218" s="86"/>
      <c r="P218" s="215">
        <f>O218*H218</f>
        <v>0</v>
      </c>
      <c r="Q218" s="215">
        <v>0</v>
      </c>
      <c r="R218" s="215">
        <f>Q218*H218</f>
        <v>0</v>
      </c>
      <c r="S218" s="215">
        <v>0</v>
      </c>
      <c r="T218" s="216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17" t="s">
        <v>241</v>
      </c>
      <c r="AT218" s="217" t="s">
        <v>136</v>
      </c>
      <c r="AU218" s="217" t="s">
        <v>85</v>
      </c>
      <c r="AY218" s="19" t="s">
        <v>134</v>
      </c>
      <c r="BE218" s="218">
        <f>IF(N218="základní",J218,0)</f>
        <v>0</v>
      </c>
      <c r="BF218" s="218">
        <f>IF(N218="snížená",J218,0)</f>
        <v>0</v>
      </c>
      <c r="BG218" s="218">
        <f>IF(N218="zákl. přenesená",J218,0)</f>
        <v>0</v>
      </c>
      <c r="BH218" s="218">
        <f>IF(N218="sníž. přenesená",J218,0)</f>
        <v>0</v>
      </c>
      <c r="BI218" s="218">
        <f>IF(N218="nulová",J218,0)</f>
        <v>0</v>
      </c>
      <c r="BJ218" s="19" t="s">
        <v>83</v>
      </c>
      <c r="BK218" s="218">
        <f>ROUND(I218*H218,2)</f>
        <v>0</v>
      </c>
      <c r="BL218" s="19" t="s">
        <v>241</v>
      </c>
      <c r="BM218" s="217" t="s">
        <v>539</v>
      </c>
    </row>
    <row r="219" s="2" customFormat="1">
      <c r="A219" s="40"/>
      <c r="B219" s="41"/>
      <c r="C219" s="42"/>
      <c r="D219" s="219" t="s">
        <v>143</v>
      </c>
      <c r="E219" s="42"/>
      <c r="F219" s="220" t="s">
        <v>1088</v>
      </c>
      <c r="G219" s="42"/>
      <c r="H219" s="42"/>
      <c r="I219" s="221"/>
      <c r="J219" s="42"/>
      <c r="K219" s="42"/>
      <c r="L219" s="46"/>
      <c r="M219" s="222"/>
      <c r="N219" s="223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143</v>
      </c>
      <c r="AU219" s="19" t="s">
        <v>85</v>
      </c>
    </row>
    <row r="220" s="13" customFormat="1">
      <c r="A220" s="13"/>
      <c r="B220" s="224"/>
      <c r="C220" s="225"/>
      <c r="D220" s="226" t="s">
        <v>145</v>
      </c>
      <c r="E220" s="227" t="s">
        <v>19</v>
      </c>
      <c r="F220" s="228" t="s">
        <v>1089</v>
      </c>
      <c r="G220" s="225"/>
      <c r="H220" s="229">
        <v>37.968000000000004</v>
      </c>
      <c r="I220" s="230"/>
      <c r="J220" s="225"/>
      <c r="K220" s="225"/>
      <c r="L220" s="231"/>
      <c r="M220" s="232"/>
      <c r="N220" s="233"/>
      <c r="O220" s="233"/>
      <c r="P220" s="233"/>
      <c r="Q220" s="233"/>
      <c r="R220" s="233"/>
      <c r="S220" s="233"/>
      <c r="T220" s="234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5" t="s">
        <v>145</v>
      </c>
      <c r="AU220" s="235" t="s">
        <v>85</v>
      </c>
      <c r="AV220" s="13" t="s">
        <v>85</v>
      </c>
      <c r="AW220" s="13" t="s">
        <v>37</v>
      </c>
      <c r="AX220" s="13" t="s">
        <v>75</v>
      </c>
      <c r="AY220" s="235" t="s">
        <v>134</v>
      </c>
    </row>
    <row r="221" s="14" customFormat="1">
      <c r="A221" s="14"/>
      <c r="B221" s="236"/>
      <c r="C221" s="237"/>
      <c r="D221" s="226" t="s">
        <v>145</v>
      </c>
      <c r="E221" s="238" t="s">
        <v>19</v>
      </c>
      <c r="F221" s="239" t="s">
        <v>147</v>
      </c>
      <c r="G221" s="237"/>
      <c r="H221" s="240">
        <v>37.968000000000004</v>
      </c>
      <c r="I221" s="241"/>
      <c r="J221" s="237"/>
      <c r="K221" s="237"/>
      <c r="L221" s="242"/>
      <c r="M221" s="243"/>
      <c r="N221" s="244"/>
      <c r="O221" s="244"/>
      <c r="P221" s="244"/>
      <c r="Q221" s="244"/>
      <c r="R221" s="244"/>
      <c r="S221" s="244"/>
      <c r="T221" s="245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6" t="s">
        <v>145</v>
      </c>
      <c r="AU221" s="246" t="s">
        <v>85</v>
      </c>
      <c r="AV221" s="14" t="s">
        <v>141</v>
      </c>
      <c r="AW221" s="14" t="s">
        <v>37</v>
      </c>
      <c r="AX221" s="14" t="s">
        <v>83</v>
      </c>
      <c r="AY221" s="246" t="s">
        <v>134</v>
      </c>
    </row>
    <row r="222" s="2" customFormat="1" ht="16.5" customHeight="1">
      <c r="A222" s="40"/>
      <c r="B222" s="41"/>
      <c r="C222" s="257" t="s">
        <v>398</v>
      </c>
      <c r="D222" s="257" t="s">
        <v>242</v>
      </c>
      <c r="E222" s="258" t="s">
        <v>1090</v>
      </c>
      <c r="F222" s="259" t="s">
        <v>1091</v>
      </c>
      <c r="G222" s="260" t="s">
        <v>150</v>
      </c>
      <c r="H222" s="261">
        <v>1.0580000000000001</v>
      </c>
      <c r="I222" s="262"/>
      <c r="J222" s="263">
        <f>ROUND(I222*H222,2)</f>
        <v>0</v>
      </c>
      <c r="K222" s="259" t="s">
        <v>19</v>
      </c>
      <c r="L222" s="264"/>
      <c r="M222" s="265" t="s">
        <v>19</v>
      </c>
      <c r="N222" s="266" t="s">
        <v>46</v>
      </c>
      <c r="O222" s="86"/>
      <c r="P222" s="215">
        <f>O222*H222</f>
        <v>0</v>
      </c>
      <c r="Q222" s="215">
        <v>0</v>
      </c>
      <c r="R222" s="215">
        <f>Q222*H222</f>
        <v>0</v>
      </c>
      <c r="S222" s="215">
        <v>0</v>
      </c>
      <c r="T222" s="216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17" t="s">
        <v>350</v>
      </c>
      <c r="AT222" s="217" t="s">
        <v>242</v>
      </c>
      <c r="AU222" s="217" t="s">
        <v>85</v>
      </c>
      <c r="AY222" s="19" t="s">
        <v>134</v>
      </c>
      <c r="BE222" s="218">
        <f>IF(N222="základní",J222,0)</f>
        <v>0</v>
      </c>
      <c r="BF222" s="218">
        <f>IF(N222="snížená",J222,0)</f>
        <v>0</v>
      </c>
      <c r="BG222" s="218">
        <f>IF(N222="zákl. přenesená",J222,0)</f>
        <v>0</v>
      </c>
      <c r="BH222" s="218">
        <f>IF(N222="sníž. přenesená",J222,0)</f>
        <v>0</v>
      </c>
      <c r="BI222" s="218">
        <f>IF(N222="nulová",J222,0)</f>
        <v>0</v>
      </c>
      <c r="BJ222" s="19" t="s">
        <v>83</v>
      </c>
      <c r="BK222" s="218">
        <f>ROUND(I222*H222,2)</f>
        <v>0</v>
      </c>
      <c r="BL222" s="19" t="s">
        <v>241</v>
      </c>
      <c r="BM222" s="217" t="s">
        <v>457</v>
      </c>
    </row>
    <row r="223" s="2" customFormat="1" ht="24.15" customHeight="1">
      <c r="A223" s="40"/>
      <c r="B223" s="41"/>
      <c r="C223" s="206" t="s">
        <v>405</v>
      </c>
      <c r="D223" s="206" t="s">
        <v>136</v>
      </c>
      <c r="E223" s="207" t="s">
        <v>1092</v>
      </c>
      <c r="F223" s="208" t="s">
        <v>1093</v>
      </c>
      <c r="G223" s="209" t="s">
        <v>245</v>
      </c>
      <c r="H223" s="210">
        <v>0.58399999999999996</v>
      </c>
      <c r="I223" s="211"/>
      <c r="J223" s="212">
        <f>ROUND(I223*H223,2)</f>
        <v>0</v>
      </c>
      <c r="K223" s="208" t="s">
        <v>140</v>
      </c>
      <c r="L223" s="46"/>
      <c r="M223" s="213" t="s">
        <v>19</v>
      </c>
      <c r="N223" s="214" t="s">
        <v>46</v>
      </c>
      <c r="O223" s="86"/>
      <c r="P223" s="215">
        <f>O223*H223</f>
        <v>0</v>
      </c>
      <c r="Q223" s="215">
        <v>0</v>
      </c>
      <c r="R223" s="215">
        <f>Q223*H223</f>
        <v>0</v>
      </c>
      <c r="S223" s="215">
        <v>0</v>
      </c>
      <c r="T223" s="216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17" t="s">
        <v>241</v>
      </c>
      <c r="AT223" s="217" t="s">
        <v>136</v>
      </c>
      <c r="AU223" s="217" t="s">
        <v>85</v>
      </c>
      <c r="AY223" s="19" t="s">
        <v>134</v>
      </c>
      <c r="BE223" s="218">
        <f>IF(N223="základní",J223,0)</f>
        <v>0</v>
      </c>
      <c r="BF223" s="218">
        <f>IF(N223="snížená",J223,0)</f>
        <v>0</v>
      </c>
      <c r="BG223" s="218">
        <f>IF(N223="zákl. přenesená",J223,0)</f>
        <v>0</v>
      </c>
      <c r="BH223" s="218">
        <f>IF(N223="sníž. přenesená",J223,0)</f>
        <v>0</v>
      </c>
      <c r="BI223" s="218">
        <f>IF(N223="nulová",J223,0)</f>
        <v>0</v>
      </c>
      <c r="BJ223" s="19" t="s">
        <v>83</v>
      </c>
      <c r="BK223" s="218">
        <f>ROUND(I223*H223,2)</f>
        <v>0</v>
      </c>
      <c r="BL223" s="19" t="s">
        <v>241</v>
      </c>
      <c r="BM223" s="217" t="s">
        <v>559</v>
      </c>
    </row>
    <row r="224" s="2" customFormat="1">
      <c r="A224" s="40"/>
      <c r="B224" s="41"/>
      <c r="C224" s="42"/>
      <c r="D224" s="219" t="s">
        <v>143</v>
      </c>
      <c r="E224" s="42"/>
      <c r="F224" s="220" t="s">
        <v>1094</v>
      </c>
      <c r="G224" s="42"/>
      <c r="H224" s="42"/>
      <c r="I224" s="221"/>
      <c r="J224" s="42"/>
      <c r="K224" s="42"/>
      <c r="L224" s="46"/>
      <c r="M224" s="222"/>
      <c r="N224" s="223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143</v>
      </c>
      <c r="AU224" s="19" t="s">
        <v>85</v>
      </c>
    </row>
    <row r="225" s="12" customFormat="1" ht="22.8" customHeight="1">
      <c r="A225" s="12"/>
      <c r="B225" s="190"/>
      <c r="C225" s="191"/>
      <c r="D225" s="192" t="s">
        <v>74</v>
      </c>
      <c r="E225" s="204" t="s">
        <v>1095</v>
      </c>
      <c r="F225" s="204" t="s">
        <v>1096</v>
      </c>
      <c r="G225" s="191"/>
      <c r="H225" s="191"/>
      <c r="I225" s="194"/>
      <c r="J225" s="205">
        <f>BK225</f>
        <v>0</v>
      </c>
      <c r="K225" s="191"/>
      <c r="L225" s="196"/>
      <c r="M225" s="197"/>
      <c r="N225" s="198"/>
      <c r="O225" s="198"/>
      <c r="P225" s="199">
        <f>SUM(P226:P239)</f>
        <v>0</v>
      </c>
      <c r="Q225" s="198"/>
      <c r="R225" s="199">
        <f>SUM(R226:R239)</f>
        <v>0.055689493201999993</v>
      </c>
      <c r="S225" s="198"/>
      <c r="T225" s="200">
        <f>SUM(T226:T239)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01" t="s">
        <v>85</v>
      </c>
      <c r="AT225" s="202" t="s">
        <v>74</v>
      </c>
      <c r="AU225" s="202" t="s">
        <v>83</v>
      </c>
      <c r="AY225" s="201" t="s">
        <v>134</v>
      </c>
      <c r="BK225" s="203">
        <f>SUM(BK226:BK239)</f>
        <v>0</v>
      </c>
    </row>
    <row r="226" s="2" customFormat="1" ht="16.5" customHeight="1">
      <c r="A226" s="40"/>
      <c r="B226" s="41"/>
      <c r="C226" s="206" t="s">
        <v>411</v>
      </c>
      <c r="D226" s="206" t="s">
        <v>136</v>
      </c>
      <c r="E226" s="207" t="s">
        <v>1097</v>
      </c>
      <c r="F226" s="208" t="s">
        <v>1098</v>
      </c>
      <c r="G226" s="209" t="s">
        <v>139</v>
      </c>
      <c r="H226" s="210">
        <v>98.716999999999999</v>
      </c>
      <c r="I226" s="211"/>
      <c r="J226" s="212">
        <f>ROUND(I226*H226,2)</f>
        <v>0</v>
      </c>
      <c r="K226" s="208" t="s">
        <v>140</v>
      </c>
      <c r="L226" s="46"/>
      <c r="M226" s="213" t="s">
        <v>19</v>
      </c>
      <c r="N226" s="214" t="s">
        <v>46</v>
      </c>
      <c r="O226" s="86"/>
      <c r="P226" s="215">
        <f>O226*H226</f>
        <v>0</v>
      </c>
      <c r="Q226" s="215">
        <v>0.0002475</v>
      </c>
      <c r="R226" s="215">
        <f>Q226*H226</f>
        <v>0.024432457500000001</v>
      </c>
      <c r="S226" s="215">
        <v>0</v>
      </c>
      <c r="T226" s="216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17" t="s">
        <v>241</v>
      </c>
      <c r="AT226" s="217" t="s">
        <v>136</v>
      </c>
      <c r="AU226" s="217" t="s">
        <v>85</v>
      </c>
      <c r="AY226" s="19" t="s">
        <v>134</v>
      </c>
      <c r="BE226" s="218">
        <f>IF(N226="základní",J226,0)</f>
        <v>0</v>
      </c>
      <c r="BF226" s="218">
        <f>IF(N226="snížená",J226,0)</f>
        <v>0</v>
      </c>
      <c r="BG226" s="218">
        <f>IF(N226="zákl. přenesená",J226,0)</f>
        <v>0</v>
      </c>
      <c r="BH226" s="218">
        <f>IF(N226="sníž. přenesená",J226,0)</f>
        <v>0</v>
      </c>
      <c r="BI226" s="218">
        <f>IF(N226="nulová",J226,0)</f>
        <v>0</v>
      </c>
      <c r="BJ226" s="19" t="s">
        <v>83</v>
      </c>
      <c r="BK226" s="218">
        <f>ROUND(I226*H226,2)</f>
        <v>0</v>
      </c>
      <c r="BL226" s="19" t="s">
        <v>241</v>
      </c>
      <c r="BM226" s="217" t="s">
        <v>572</v>
      </c>
    </row>
    <row r="227" s="2" customFormat="1">
      <c r="A227" s="40"/>
      <c r="B227" s="41"/>
      <c r="C227" s="42"/>
      <c r="D227" s="219" t="s">
        <v>143</v>
      </c>
      <c r="E227" s="42"/>
      <c r="F227" s="220" t="s">
        <v>1099</v>
      </c>
      <c r="G227" s="42"/>
      <c r="H227" s="42"/>
      <c r="I227" s="221"/>
      <c r="J227" s="42"/>
      <c r="K227" s="42"/>
      <c r="L227" s="46"/>
      <c r="M227" s="222"/>
      <c r="N227" s="223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143</v>
      </c>
      <c r="AU227" s="19" t="s">
        <v>85</v>
      </c>
    </row>
    <row r="228" s="13" customFormat="1">
      <c r="A228" s="13"/>
      <c r="B228" s="224"/>
      <c r="C228" s="225"/>
      <c r="D228" s="226" t="s">
        <v>145</v>
      </c>
      <c r="E228" s="227" t="s">
        <v>19</v>
      </c>
      <c r="F228" s="228" t="s">
        <v>1100</v>
      </c>
      <c r="G228" s="225"/>
      <c r="H228" s="229">
        <v>98.716999999999999</v>
      </c>
      <c r="I228" s="230"/>
      <c r="J228" s="225"/>
      <c r="K228" s="225"/>
      <c r="L228" s="231"/>
      <c r="M228" s="232"/>
      <c r="N228" s="233"/>
      <c r="O228" s="233"/>
      <c r="P228" s="233"/>
      <c r="Q228" s="233"/>
      <c r="R228" s="233"/>
      <c r="S228" s="233"/>
      <c r="T228" s="234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5" t="s">
        <v>145</v>
      </c>
      <c r="AU228" s="235" t="s">
        <v>85</v>
      </c>
      <c r="AV228" s="13" t="s">
        <v>85</v>
      </c>
      <c r="AW228" s="13" t="s">
        <v>37</v>
      </c>
      <c r="AX228" s="13" t="s">
        <v>75</v>
      </c>
      <c r="AY228" s="235" t="s">
        <v>134</v>
      </c>
    </row>
    <row r="229" s="14" customFormat="1">
      <c r="A229" s="14"/>
      <c r="B229" s="236"/>
      <c r="C229" s="237"/>
      <c r="D229" s="226" t="s">
        <v>145</v>
      </c>
      <c r="E229" s="238" t="s">
        <v>19</v>
      </c>
      <c r="F229" s="239" t="s">
        <v>147</v>
      </c>
      <c r="G229" s="237"/>
      <c r="H229" s="240">
        <v>98.716999999999999</v>
      </c>
      <c r="I229" s="241"/>
      <c r="J229" s="237"/>
      <c r="K229" s="237"/>
      <c r="L229" s="242"/>
      <c r="M229" s="243"/>
      <c r="N229" s="244"/>
      <c r="O229" s="244"/>
      <c r="P229" s="244"/>
      <c r="Q229" s="244"/>
      <c r="R229" s="244"/>
      <c r="S229" s="244"/>
      <c r="T229" s="245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46" t="s">
        <v>145</v>
      </c>
      <c r="AU229" s="246" t="s">
        <v>85</v>
      </c>
      <c r="AV229" s="14" t="s">
        <v>141</v>
      </c>
      <c r="AW229" s="14" t="s">
        <v>37</v>
      </c>
      <c r="AX229" s="14" t="s">
        <v>83</v>
      </c>
      <c r="AY229" s="246" t="s">
        <v>134</v>
      </c>
    </row>
    <row r="230" s="2" customFormat="1" ht="16.5" customHeight="1">
      <c r="A230" s="40"/>
      <c r="B230" s="41"/>
      <c r="C230" s="206" t="s">
        <v>420</v>
      </c>
      <c r="D230" s="206" t="s">
        <v>136</v>
      </c>
      <c r="E230" s="207" t="s">
        <v>1101</v>
      </c>
      <c r="F230" s="208" t="s">
        <v>1102</v>
      </c>
      <c r="G230" s="209" t="s">
        <v>139</v>
      </c>
      <c r="H230" s="210">
        <v>98.716999999999999</v>
      </c>
      <c r="I230" s="211"/>
      <c r="J230" s="212">
        <f>ROUND(I230*H230,2)</f>
        <v>0</v>
      </c>
      <c r="K230" s="208" t="s">
        <v>140</v>
      </c>
      <c r="L230" s="46"/>
      <c r="M230" s="213" t="s">
        <v>19</v>
      </c>
      <c r="N230" s="214" t="s">
        <v>46</v>
      </c>
      <c r="O230" s="86"/>
      <c r="P230" s="215">
        <f>O230*H230</f>
        <v>0</v>
      </c>
      <c r="Q230" s="215">
        <v>0.00028980599999999998</v>
      </c>
      <c r="R230" s="215">
        <f>Q230*H230</f>
        <v>0.028608778901999997</v>
      </c>
      <c r="S230" s="215">
        <v>0</v>
      </c>
      <c r="T230" s="216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17" t="s">
        <v>241</v>
      </c>
      <c r="AT230" s="217" t="s">
        <v>136</v>
      </c>
      <c r="AU230" s="217" t="s">
        <v>85</v>
      </c>
      <c r="AY230" s="19" t="s">
        <v>134</v>
      </c>
      <c r="BE230" s="218">
        <f>IF(N230="základní",J230,0)</f>
        <v>0</v>
      </c>
      <c r="BF230" s="218">
        <f>IF(N230="snížená",J230,0)</f>
        <v>0</v>
      </c>
      <c r="BG230" s="218">
        <f>IF(N230="zákl. přenesená",J230,0)</f>
        <v>0</v>
      </c>
      <c r="BH230" s="218">
        <f>IF(N230="sníž. přenesená",J230,0)</f>
        <v>0</v>
      </c>
      <c r="BI230" s="218">
        <f>IF(N230="nulová",J230,0)</f>
        <v>0</v>
      </c>
      <c r="BJ230" s="19" t="s">
        <v>83</v>
      </c>
      <c r="BK230" s="218">
        <f>ROUND(I230*H230,2)</f>
        <v>0</v>
      </c>
      <c r="BL230" s="19" t="s">
        <v>241</v>
      </c>
      <c r="BM230" s="217" t="s">
        <v>582</v>
      </c>
    </row>
    <row r="231" s="2" customFormat="1">
      <c r="A231" s="40"/>
      <c r="B231" s="41"/>
      <c r="C231" s="42"/>
      <c r="D231" s="219" t="s">
        <v>143</v>
      </c>
      <c r="E231" s="42"/>
      <c r="F231" s="220" t="s">
        <v>1103</v>
      </c>
      <c r="G231" s="42"/>
      <c r="H231" s="42"/>
      <c r="I231" s="221"/>
      <c r="J231" s="42"/>
      <c r="K231" s="42"/>
      <c r="L231" s="46"/>
      <c r="M231" s="222"/>
      <c r="N231" s="223"/>
      <c r="O231" s="86"/>
      <c r="P231" s="86"/>
      <c r="Q231" s="86"/>
      <c r="R231" s="86"/>
      <c r="S231" s="86"/>
      <c r="T231" s="87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T231" s="19" t="s">
        <v>143</v>
      </c>
      <c r="AU231" s="19" t="s">
        <v>85</v>
      </c>
    </row>
    <row r="232" s="2" customFormat="1" ht="16.5" customHeight="1">
      <c r="A232" s="40"/>
      <c r="B232" s="41"/>
      <c r="C232" s="206" t="s">
        <v>425</v>
      </c>
      <c r="D232" s="206" t="s">
        <v>136</v>
      </c>
      <c r="E232" s="207" t="s">
        <v>1104</v>
      </c>
      <c r="F232" s="208" t="s">
        <v>1105</v>
      </c>
      <c r="G232" s="209" t="s">
        <v>139</v>
      </c>
      <c r="H232" s="210">
        <v>9.9260000000000002</v>
      </c>
      <c r="I232" s="211"/>
      <c r="J232" s="212">
        <f>ROUND(I232*H232,2)</f>
        <v>0</v>
      </c>
      <c r="K232" s="208" t="s">
        <v>140</v>
      </c>
      <c r="L232" s="46"/>
      <c r="M232" s="213" t="s">
        <v>19</v>
      </c>
      <c r="N232" s="214" t="s">
        <v>46</v>
      </c>
      <c r="O232" s="86"/>
      <c r="P232" s="215">
        <f>O232*H232</f>
        <v>0</v>
      </c>
      <c r="Q232" s="215">
        <v>0.00014375</v>
      </c>
      <c r="R232" s="215">
        <f>Q232*H232</f>
        <v>0.0014268625000000001</v>
      </c>
      <c r="S232" s="215">
        <v>0</v>
      </c>
      <c r="T232" s="216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17" t="s">
        <v>241</v>
      </c>
      <c r="AT232" s="217" t="s">
        <v>136</v>
      </c>
      <c r="AU232" s="217" t="s">
        <v>85</v>
      </c>
      <c r="AY232" s="19" t="s">
        <v>134</v>
      </c>
      <c r="BE232" s="218">
        <f>IF(N232="základní",J232,0)</f>
        <v>0</v>
      </c>
      <c r="BF232" s="218">
        <f>IF(N232="snížená",J232,0)</f>
        <v>0</v>
      </c>
      <c r="BG232" s="218">
        <f>IF(N232="zákl. přenesená",J232,0)</f>
        <v>0</v>
      </c>
      <c r="BH232" s="218">
        <f>IF(N232="sníž. přenesená",J232,0)</f>
        <v>0</v>
      </c>
      <c r="BI232" s="218">
        <f>IF(N232="nulová",J232,0)</f>
        <v>0</v>
      </c>
      <c r="BJ232" s="19" t="s">
        <v>83</v>
      </c>
      <c r="BK232" s="218">
        <f>ROUND(I232*H232,2)</f>
        <v>0</v>
      </c>
      <c r="BL232" s="19" t="s">
        <v>241</v>
      </c>
      <c r="BM232" s="217" t="s">
        <v>596</v>
      </c>
    </row>
    <row r="233" s="2" customFormat="1">
      <c r="A233" s="40"/>
      <c r="B233" s="41"/>
      <c r="C233" s="42"/>
      <c r="D233" s="219" t="s">
        <v>143</v>
      </c>
      <c r="E233" s="42"/>
      <c r="F233" s="220" t="s">
        <v>1106</v>
      </c>
      <c r="G233" s="42"/>
      <c r="H233" s="42"/>
      <c r="I233" s="221"/>
      <c r="J233" s="42"/>
      <c r="K233" s="42"/>
      <c r="L233" s="46"/>
      <c r="M233" s="222"/>
      <c r="N233" s="223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143</v>
      </c>
      <c r="AU233" s="19" t="s">
        <v>85</v>
      </c>
    </row>
    <row r="234" s="13" customFormat="1">
      <c r="A234" s="13"/>
      <c r="B234" s="224"/>
      <c r="C234" s="225"/>
      <c r="D234" s="226" t="s">
        <v>145</v>
      </c>
      <c r="E234" s="227" t="s">
        <v>19</v>
      </c>
      <c r="F234" s="228" t="s">
        <v>1107</v>
      </c>
      <c r="G234" s="225"/>
      <c r="H234" s="229">
        <v>9.9260000000000002</v>
      </c>
      <c r="I234" s="230"/>
      <c r="J234" s="225"/>
      <c r="K234" s="225"/>
      <c r="L234" s="231"/>
      <c r="M234" s="232"/>
      <c r="N234" s="233"/>
      <c r="O234" s="233"/>
      <c r="P234" s="233"/>
      <c r="Q234" s="233"/>
      <c r="R234" s="233"/>
      <c r="S234" s="233"/>
      <c r="T234" s="234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5" t="s">
        <v>145</v>
      </c>
      <c r="AU234" s="235" t="s">
        <v>85</v>
      </c>
      <c r="AV234" s="13" t="s">
        <v>85</v>
      </c>
      <c r="AW234" s="13" t="s">
        <v>37</v>
      </c>
      <c r="AX234" s="13" t="s">
        <v>75</v>
      </c>
      <c r="AY234" s="235" t="s">
        <v>134</v>
      </c>
    </row>
    <row r="235" s="14" customFormat="1">
      <c r="A235" s="14"/>
      <c r="B235" s="236"/>
      <c r="C235" s="237"/>
      <c r="D235" s="226" t="s">
        <v>145</v>
      </c>
      <c r="E235" s="238" t="s">
        <v>19</v>
      </c>
      <c r="F235" s="239" t="s">
        <v>147</v>
      </c>
      <c r="G235" s="237"/>
      <c r="H235" s="240">
        <v>9.9260000000000002</v>
      </c>
      <c r="I235" s="241"/>
      <c r="J235" s="237"/>
      <c r="K235" s="237"/>
      <c r="L235" s="242"/>
      <c r="M235" s="243"/>
      <c r="N235" s="244"/>
      <c r="O235" s="244"/>
      <c r="P235" s="244"/>
      <c r="Q235" s="244"/>
      <c r="R235" s="244"/>
      <c r="S235" s="244"/>
      <c r="T235" s="245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6" t="s">
        <v>145</v>
      </c>
      <c r="AU235" s="246" t="s">
        <v>85</v>
      </c>
      <c r="AV235" s="14" t="s">
        <v>141</v>
      </c>
      <c r="AW235" s="14" t="s">
        <v>37</v>
      </c>
      <c r="AX235" s="14" t="s">
        <v>83</v>
      </c>
      <c r="AY235" s="246" t="s">
        <v>134</v>
      </c>
    </row>
    <row r="236" s="2" customFormat="1" ht="16.5" customHeight="1">
      <c r="A236" s="40"/>
      <c r="B236" s="41"/>
      <c r="C236" s="206" t="s">
        <v>432</v>
      </c>
      <c r="D236" s="206" t="s">
        <v>136</v>
      </c>
      <c r="E236" s="207" t="s">
        <v>1108</v>
      </c>
      <c r="F236" s="208" t="s">
        <v>1109</v>
      </c>
      <c r="G236" s="209" t="s">
        <v>139</v>
      </c>
      <c r="H236" s="210">
        <v>9.9260000000000002</v>
      </c>
      <c r="I236" s="211"/>
      <c r="J236" s="212">
        <f>ROUND(I236*H236,2)</f>
        <v>0</v>
      </c>
      <c r="K236" s="208" t="s">
        <v>140</v>
      </c>
      <c r="L236" s="46"/>
      <c r="M236" s="213" t="s">
        <v>19</v>
      </c>
      <c r="N236" s="214" t="s">
        <v>46</v>
      </c>
      <c r="O236" s="86"/>
      <c r="P236" s="215">
        <f>O236*H236</f>
        <v>0</v>
      </c>
      <c r="Q236" s="215">
        <v>0.00012305000000000001</v>
      </c>
      <c r="R236" s="215">
        <f>Q236*H236</f>
        <v>0.0012213943000000001</v>
      </c>
      <c r="S236" s="215">
        <v>0</v>
      </c>
      <c r="T236" s="216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17" t="s">
        <v>241</v>
      </c>
      <c r="AT236" s="217" t="s">
        <v>136</v>
      </c>
      <c r="AU236" s="217" t="s">
        <v>85</v>
      </c>
      <c r="AY236" s="19" t="s">
        <v>134</v>
      </c>
      <c r="BE236" s="218">
        <f>IF(N236="základní",J236,0)</f>
        <v>0</v>
      </c>
      <c r="BF236" s="218">
        <f>IF(N236="snížená",J236,0)</f>
        <v>0</v>
      </c>
      <c r="BG236" s="218">
        <f>IF(N236="zákl. přenesená",J236,0)</f>
        <v>0</v>
      </c>
      <c r="BH236" s="218">
        <f>IF(N236="sníž. přenesená",J236,0)</f>
        <v>0</v>
      </c>
      <c r="BI236" s="218">
        <f>IF(N236="nulová",J236,0)</f>
        <v>0</v>
      </c>
      <c r="BJ236" s="19" t="s">
        <v>83</v>
      </c>
      <c r="BK236" s="218">
        <f>ROUND(I236*H236,2)</f>
        <v>0</v>
      </c>
      <c r="BL236" s="19" t="s">
        <v>241</v>
      </c>
      <c r="BM236" s="217" t="s">
        <v>609</v>
      </c>
    </row>
    <row r="237" s="2" customFormat="1">
      <c r="A237" s="40"/>
      <c r="B237" s="41"/>
      <c r="C237" s="42"/>
      <c r="D237" s="219" t="s">
        <v>143</v>
      </c>
      <c r="E237" s="42"/>
      <c r="F237" s="220" t="s">
        <v>1110</v>
      </c>
      <c r="G237" s="42"/>
      <c r="H237" s="42"/>
      <c r="I237" s="221"/>
      <c r="J237" s="42"/>
      <c r="K237" s="42"/>
      <c r="L237" s="46"/>
      <c r="M237" s="222"/>
      <c r="N237" s="223"/>
      <c r="O237" s="86"/>
      <c r="P237" s="86"/>
      <c r="Q237" s="86"/>
      <c r="R237" s="86"/>
      <c r="S237" s="86"/>
      <c r="T237" s="87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T237" s="19" t="s">
        <v>143</v>
      </c>
      <c r="AU237" s="19" t="s">
        <v>85</v>
      </c>
    </row>
    <row r="238" s="13" customFormat="1">
      <c r="A238" s="13"/>
      <c r="B238" s="224"/>
      <c r="C238" s="225"/>
      <c r="D238" s="226" t="s">
        <v>145</v>
      </c>
      <c r="E238" s="227" t="s">
        <v>19</v>
      </c>
      <c r="F238" s="228" t="s">
        <v>1111</v>
      </c>
      <c r="G238" s="225"/>
      <c r="H238" s="229">
        <v>9.9260000000000002</v>
      </c>
      <c r="I238" s="230"/>
      <c r="J238" s="225"/>
      <c r="K238" s="225"/>
      <c r="L238" s="231"/>
      <c r="M238" s="232"/>
      <c r="N238" s="233"/>
      <c r="O238" s="233"/>
      <c r="P238" s="233"/>
      <c r="Q238" s="233"/>
      <c r="R238" s="233"/>
      <c r="S238" s="233"/>
      <c r="T238" s="234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5" t="s">
        <v>145</v>
      </c>
      <c r="AU238" s="235" t="s">
        <v>85</v>
      </c>
      <c r="AV238" s="13" t="s">
        <v>85</v>
      </c>
      <c r="AW238" s="13" t="s">
        <v>37</v>
      </c>
      <c r="AX238" s="13" t="s">
        <v>75</v>
      </c>
      <c r="AY238" s="235" t="s">
        <v>134</v>
      </c>
    </row>
    <row r="239" s="14" customFormat="1">
      <c r="A239" s="14"/>
      <c r="B239" s="236"/>
      <c r="C239" s="237"/>
      <c r="D239" s="226" t="s">
        <v>145</v>
      </c>
      <c r="E239" s="238" t="s">
        <v>19</v>
      </c>
      <c r="F239" s="239" t="s">
        <v>147</v>
      </c>
      <c r="G239" s="237"/>
      <c r="H239" s="240">
        <v>9.9260000000000002</v>
      </c>
      <c r="I239" s="241"/>
      <c r="J239" s="237"/>
      <c r="K239" s="237"/>
      <c r="L239" s="242"/>
      <c r="M239" s="283"/>
      <c r="N239" s="284"/>
      <c r="O239" s="284"/>
      <c r="P239" s="284"/>
      <c r="Q239" s="284"/>
      <c r="R239" s="284"/>
      <c r="S239" s="284"/>
      <c r="T239" s="285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6" t="s">
        <v>145</v>
      </c>
      <c r="AU239" s="246" t="s">
        <v>85</v>
      </c>
      <c r="AV239" s="14" t="s">
        <v>141</v>
      </c>
      <c r="AW239" s="14" t="s">
        <v>37</v>
      </c>
      <c r="AX239" s="14" t="s">
        <v>83</v>
      </c>
      <c r="AY239" s="246" t="s">
        <v>134</v>
      </c>
    </row>
    <row r="240" s="2" customFormat="1" ht="6.96" customHeight="1">
      <c r="A240" s="40"/>
      <c r="B240" s="61"/>
      <c r="C240" s="62"/>
      <c r="D240" s="62"/>
      <c r="E240" s="62"/>
      <c r="F240" s="62"/>
      <c r="G240" s="62"/>
      <c r="H240" s="62"/>
      <c r="I240" s="62"/>
      <c r="J240" s="62"/>
      <c r="K240" s="62"/>
      <c r="L240" s="46"/>
      <c r="M240" s="40"/>
      <c r="O240" s="40"/>
      <c r="P240" s="40"/>
      <c r="Q240" s="40"/>
      <c r="R240" s="40"/>
      <c r="S240" s="40"/>
      <c r="T240" s="40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</row>
  </sheetData>
  <sheetProtection sheet="1" autoFilter="0" formatColumns="0" formatRows="0" objects="1" scenarios="1" spinCount="100000" saltValue="GDv8ncrys5HtLPqG1bBTC87tuJt2cHi5ASx7gw1v4JVjuTFz94x2Lj59k1PlIvSir9AG5sbZG/RYq9LSiKIu0A==" hashValue="OW9PC+/nKuhFkUhKCeptYEFZePxKRYp57+yc2CjqLoMI/lEtlfLowLH/Y8K2cQHDPp7rnQgtFcZV5RxYKKh14g==" algorithmName="SHA-512" password="CC35"/>
  <autoFilter ref="C91:K239"/>
  <mergeCells count="9">
    <mergeCell ref="E7:H7"/>
    <mergeCell ref="E9:H9"/>
    <mergeCell ref="E18:H18"/>
    <mergeCell ref="E27:H27"/>
    <mergeCell ref="E48:H48"/>
    <mergeCell ref="E50:H50"/>
    <mergeCell ref="E82:H82"/>
    <mergeCell ref="E84:H84"/>
    <mergeCell ref="L2:V2"/>
  </mergeCells>
  <hyperlinks>
    <hyperlink ref="F103" r:id="rId1" display="https://podminky.urs.cz/item/CS_URS_2021_02/174101101"/>
    <hyperlink ref="F108" r:id="rId2" display="https://podminky.urs.cz/item/CS_URS_2021_02/452471101"/>
    <hyperlink ref="F113" r:id="rId3" display="https://podminky.urs.cz/item/CS_URS_2021_02/451315115"/>
    <hyperlink ref="F118" r:id="rId4" display="https://podminky.urs.cz/item/CS_URS_2021_02/274321118"/>
    <hyperlink ref="F123" r:id="rId5" display="https://podminky.urs.cz/item/CS_URS_2021_02/274354111"/>
    <hyperlink ref="F129" r:id="rId6" display="https://podminky.urs.cz/item/CS_URS_2021_02/274354211"/>
    <hyperlink ref="F131" r:id="rId7" display="https://podminky.urs.cz/item/CS_URS_2021_02/312351911"/>
    <hyperlink ref="F137" r:id="rId8" display="https://podminky.urs.cz/item/CS_URS_2021_02/274361116"/>
    <hyperlink ref="F141" r:id="rId9" display="https://podminky.urs.cz/item/CS_URS_2021_02/274361411"/>
    <hyperlink ref="F146" r:id="rId10" display="https://podminky.urs.cz/item/CS_URS_2021_02/389381119"/>
    <hyperlink ref="F152" r:id="rId11" display="https://podminky.urs.cz/item/CS_URS_2021_02/423131143"/>
    <hyperlink ref="F154" r:id="rId12" display="https://podminky.urs.cz/item/CS_URS_2021_02/423131191"/>
    <hyperlink ref="F158" r:id="rId13" display="https://podminky.urs.cz/item/CS_URS_2021_02/936172126"/>
    <hyperlink ref="F161" r:id="rId14" display="https://podminky.urs.cz/item/CS_URS_2021_02/953961115"/>
    <hyperlink ref="F165" r:id="rId15" display="https://podminky.urs.cz/item/CS_URS_2021_02/953961121"/>
    <hyperlink ref="F173" r:id="rId16" display="https://podminky.urs.cz/item/CS_URS_2021_02/953965141"/>
    <hyperlink ref="F175" r:id="rId17" display="https://podminky.urs.cz/item/CS_URS_2021_02/949101112"/>
    <hyperlink ref="F179" r:id="rId18" display="https://podminky.urs.cz/item/CS_URS_2021_02/963051111"/>
    <hyperlink ref="F185" r:id="rId19" display="https://podminky.urs.cz/item/CS_URS_2021_02/966075141"/>
    <hyperlink ref="F189" r:id="rId20" display="https://podminky.urs.cz/item/CS_URS_2021_02/992114153"/>
    <hyperlink ref="F191" r:id="rId21" display="https://podminky.urs.cz/item/CS_URS_2021_02/992114193"/>
    <hyperlink ref="F197" r:id="rId22" display="https://podminky.urs.cz/item/CS_URS_2021_02/997211111"/>
    <hyperlink ref="F199" r:id="rId23" display="https://podminky.urs.cz/item/CS_URS_2021_02/997211511"/>
    <hyperlink ref="F201" r:id="rId24" display="https://podminky.urs.cz/item/CS_URS_2021_02/997211519"/>
    <hyperlink ref="F205" r:id="rId25" display="https://podminky.urs.cz/item/CS_URS_2021_02/997211611"/>
    <hyperlink ref="F208" r:id="rId26" display="https://podminky.urs.cz/item/CS_URS_2021_02/998212111"/>
    <hyperlink ref="F210" r:id="rId27" display="https://podminky.urs.cz/item/CS_URS_2021_02/998214111"/>
    <hyperlink ref="F215" r:id="rId28" display="https://podminky.urs.cz/item/CS_URS_2021_02/762083122"/>
    <hyperlink ref="F219" r:id="rId29" display="https://podminky.urs.cz/item/CS_URS_2021_02/762132135"/>
    <hyperlink ref="F224" r:id="rId30" display="https://podminky.urs.cz/item/CS_URS_2021_02/998762101"/>
    <hyperlink ref="F227" r:id="rId31" display="https://podminky.urs.cz/item/CS_URS_2021_02/783218111"/>
    <hyperlink ref="F231" r:id="rId32" display="https://podminky.urs.cz/item/CS_URS_2021_02/783218211"/>
    <hyperlink ref="F233" r:id="rId33" display="https://podminky.urs.cz/item/CS_URS_2021_02/783314101"/>
    <hyperlink ref="F237" r:id="rId34" display="https://podminky.urs.cz/item/CS_URS_2021_02/783317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5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94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85</v>
      </c>
    </row>
    <row r="4" s="1" customFormat="1" ht="24.96" customHeight="1">
      <c r="B4" s="22"/>
      <c r="D4" s="132" t="s">
        <v>101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Revitalizace Švarcavy - 1.část - Mosty a lávky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102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1112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969</v>
      </c>
      <c r="G12" s="40"/>
      <c r="H12" s="40"/>
      <c r="I12" s="134" t="s">
        <v>23</v>
      </c>
      <c r="J12" s="139" t="str">
        <f>'Rekapitulace stavby'!AN8</f>
        <v>15. 6. 2022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tr">
        <f>IF('Rekapitulace stavby'!AN10="","",'Rekapitulace stavby'!AN10)</f>
        <v>00274101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tr">
        <f>IF('Rekapitulace stavby'!E11="","",'Rekapitulace stavby'!E11)</f>
        <v>Město Přelouč</v>
      </c>
      <c r="F15" s="40"/>
      <c r="G15" s="40"/>
      <c r="H15" s="40"/>
      <c r="I15" s="134" t="s">
        <v>29</v>
      </c>
      <c r="J15" s="138" t="str">
        <f>IF('Rekapitulace stavby'!AN11="","",'Rekapitulace stavby'!AN11)</f>
        <v>CZ00274101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31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33</v>
      </c>
      <c r="E20" s="40"/>
      <c r="F20" s="40"/>
      <c r="G20" s="40"/>
      <c r="H20" s="40"/>
      <c r="I20" s="134" t="s">
        <v>26</v>
      </c>
      <c r="J20" s="138" t="s">
        <v>34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19</v>
      </c>
      <c r="F21" s="40"/>
      <c r="G21" s="40"/>
      <c r="H21" s="40"/>
      <c r="I21" s="134" t="s">
        <v>29</v>
      </c>
      <c r="J21" s="138" t="s">
        <v>36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38</v>
      </c>
      <c r="E23" s="40"/>
      <c r="F23" s="40"/>
      <c r="G23" s="40"/>
      <c r="H23" s="40"/>
      <c r="I23" s="134" t="s">
        <v>26</v>
      </c>
      <c r="J23" s="138" t="s">
        <v>34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19</v>
      </c>
      <c r="F24" s="40"/>
      <c r="G24" s="40"/>
      <c r="H24" s="40"/>
      <c r="I24" s="134" t="s">
        <v>29</v>
      </c>
      <c r="J24" s="138" t="s">
        <v>36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39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41</v>
      </c>
      <c r="E30" s="40"/>
      <c r="F30" s="40"/>
      <c r="G30" s="40"/>
      <c r="H30" s="40"/>
      <c r="I30" s="40"/>
      <c r="J30" s="146">
        <f>ROUND(J87,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43</v>
      </c>
      <c r="G32" s="40"/>
      <c r="H32" s="40"/>
      <c r="I32" s="147" t="s">
        <v>42</v>
      </c>
      <c r="J32" s="147" t="s">
        <v>44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45</v>
      </c>
      <c r="E33" s="134" t="s">
        <v>46</v>
      </c>
      <c r="F33" s="149">
        <f>ROUND((SUM(BE87:BE211)),  2)</f>
        <v>0</v>
      </c>
      <c r="G33" s="40"/>
      <c r="H33" s="40"/>
      <c r="I33" s="150">
        <v>0.20999999999999999</v>
      </c>
      <c r="J33" s="149">
        <f>ROUND(((SUM(BE87:BE211))*I33),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47</v>
      </c>
      <c r="F34" s="149">
        <f>ROUND((SUM(BF87:BF211)),  2)</f>
        <v>0</v>
      </c>
      <c r="G34" s="40"/>
      <c r="H34" s="40"/>
      <c r="I34" s="150">
        <v>0.14999999999999999</v>
      </c>
      <c r="J34" s="149">
        <f>ROUND(((SUM(BF87:BF211))*I34),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48</v>
      </c>
      <c r="F35" s="149">
        <f>ROUND((SUM(BG87:BG211)),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49</v>
      </c>
      <c r="F36" s="149">
        <f>ROUND((SUM(BH87:BH211)),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50</v>
      </c>
      <c r="F37" s="149">
        <f>ROUND((SUM(BI87:BI211)),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51</v>
      </c>
      <c r="E39" s="153"/>
      <c r="F39" s="153"/>
      <c r="G39" s="154" t="s">
        <v>52</v>
      </c>
      <c r="H39" s="155" t="s">
        <v>53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104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Revitalizace Švarcavy - 1.část - Mosty a lávky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102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 xml:space="preserve">SO 04 - Lávka pro pěší a cyklisty, ř. km  0.493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15. 6. 2022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Město Přelouč</v>
      </c>
      <c r="G54" s="42"/>
      <c r="H54" s="42"/>
      <c r="I54" s="34" t="s">
        <v>33</v>
      </c>
      <c r="J54" s="38" t="str">
        <f>E21</f>
        <v/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34" t="s">
        <v>38</v>
      </c>
      <c r="J55" s="38" t="str">
        <f>E24</f>
        <v/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105</v>
      </c>
      <c r="D57" s="164"/>
      <c r="E57" s="164"/>
      <c r="F57" s="164"/>
      <c r="G57" s="164"/>
      <c r="H57" s="164"/>
      <c r="I57" s="164"/>
      <c r="J57" s="165" t="s">
        <v>106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73</v>
      </c>
      <c r="D59" s="42"/>
      <c r="E59" s="42"/>
      <c r="F59" s="42"/>
      <c r="G59" s="42"/>
      <c r="H59" s="42"/>
      <c r="I59" s="42"/>
      <c r="J59" s="104">
        <f>J87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107</v>
      </c>
    </row>
    <row r="60" s="9" customFormat="1" ht="24.96" customHeight="1">
      <c r="A60" s="9"/>
      <c r="B60" s="167"/>
      <c r="C60" s="168"/>
      <c r="D60" s="169" t="s">
        <v>108</v>
      </c>
      <c r="E60" s="170"/>
      <c r="F60" s="170"/>
      <c r="G60" s="170"/>
      <c r="H60" s="170"/>
      <c r="I60" s="170"/>
      <c r="J60" s="171">
        <f>J88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109</v>
      </c>
      <c r="E61" s="176"/>
      <c r="F61" s="176"/>
      <c r="G61" s="176"/>
      <c r="H61" s="176"/>
      <c r="I61" s="176"/>
      <c r="J61" s="177">
        <f>J89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110</v>
      </c>
      <c r="E62" s="176"/>
      <c r="F62" s="176"/>
      <c r="G62" s="176"/>
      <c r="H62" s="176"/>
      <c r="I62" s="176"/>
      <c r="J62" s="177">
        <f>J101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971</v>
      </c>
      <c r="E63" s="176"/>
      <c r="F63" s="176"/>
      <c r="G63" s="176"/>
      <c r="H63" s="176"/>
      <c r="I63" s="176"/>
      <c r="J63" s="177">
        <f>J139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116</v>
      </c>
      <c r="E64" s="176"/>
      <c r="F64" s="176"/>
      <c r="G64" s="176"/>
      <c r="H64" s="176"/>
      <c r="I64" s="176"/>
      <c r="J64" s="177">
        <f>J169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7"/>
      <c r="C65" s="168"/>
      <c r="D65" s="169" t="s">
        <v>117</v>
      </c>
      <c r="E65" s="170"/>
      <c r="F65" s="170"/>
      <c r="G65" s="170"/>
      <c r="H65" s="170"/>
      <c r="I65" s="170"/>
      <c r="J65" s="171">
        <f>J172</f>
        <v>0</v>
      </c>
      <c r="K65" s="168"/>
      <c r="L65" s="172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73"/>
      <c r="C66" s="174"/>
      <c r="D66" s="175" t="s">
        <v>972</v>
      </c>
      <c r="E66" s="176"/>
      <c r="F66" s="176"/>
      <c r="G66" s="176"/>
      <c r="H66" s="176"/>
      <c r="I66" s="176"/>
      <c r="J66" s="177">
        <f>J173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973</v>
      </c>
      <c r="E67" s="176"/>
      <c r="F67" s="176"/>
      <c r="G67" s="176"/>
      <c r="H67" s="176"/>
      <c r="I67" s="176"/>
      <c r="J67" s="177">
        <f>J194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3" s="2" customFormat="1" ht="6.96" customHeight="1">
      <c r="A73" s="40"/>
      <c r="B73" s="63"/>
      <c r="C73" s="64"/>
      <c r="D73" s="64"/>
      <c r="E73" s="64"/>
      <c r="F73" s="64"/>
      <c r="G73" s="64"/>
      <c r="H73" s="64"/>
      <c r="I73" s="64"/>
      <c r="J73" s="64"/>
      <c r="K73" s="64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24.96" customHeight="1">
      <c r="A74" s="40"/>
      <c r="B74" s="41"/>
      <c r="C74" s="25" t="s">
        <v>119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16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162" t="str">
        <f>E7</f>
        <v>Revitalizace Švarcavy - 1.část - Mosty a lávky</v>
      </c>
      <c r="F77" s="34"/>
      <c r="G77" s="34"/>
      <c r="H77" s="34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102</v>
      </c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71" t="str">
        <f>E9</f>
        <v xml:space="preserve">SO 04 - Lávka pro pěší a cyklisty, ř. km  0.493</v>
      </c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21</v>
      </c>
      <c r="D81" s="42"/>
      <c r="E81" s="42"/>
      <c r="F81" s="29" t="str">
        <f>F12</f>
        <v xml:space="preserve"> </v>
      </c>
      <c r="G81" s="42"/>
      <c r="H81" s="42"/>
      <c r="I81" s="34" t="s">
        <v>23</v>
      </c>
      <c r="J81" s="74" t="str">
        <f>IF(J12="","",J12)</f>
        <v>15. 6. 2022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25</v>
      </c>
      <c r="D83" s="42"/>
      <c r="E83" s="42"/>
      <c r="F83" s="29" t="str">
        <f>E15</f>
        <v>Město Přelouč</v>
      </c>
      <c r="G83" s="42"/>
      <c r="H83" s="42"/>
      <c r="I83" s="34" t="s">
        <v>33</v>
      </c>
      <c r="J83" s="38" t="str">
        <f>E21</f>
        <v/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31</v>
      </c>
      <c r="D84" s="42"/>
      <c r="E84" s="42"/>
      <c r="F84" s="29" t="str">
        <f>IF(E18="","",E18)</f>
        <v>Vyplň údaj</v>
      </c>
      <c r="G84" s="42"/>
      <c r="H84" s="42"/>
      <c r="I84" s="34" t="s">
        <v>38</v>
      </c>
      <c r="J84" s="38" t="str">
        <f>E24</f>
        <v/>
      </c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0.32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1" customFormat="1" ht="29.28" customHeight="1">
      <c r="A86" s="179"/>
      <c r="B86" s="180"/>
      <c r="C86" s="181" t="s">
        <v>120</v>
      </c>
      <c r="D86" s="182" t="s">
        <v>60</v>
      </c>
      <c r="E86" s="182" t="s">
        <v>56</v>
      </c>
      <c r="F86" s="182" t="s">
        <v>57</v>
      </c>
      <c r="G86" s="182" t="s">
        <v>121</v>
      </c>
      <c r="H86" s="182" t="s">
        <v>122</v>
      </c>
      <c r="I86" s="182" t="s">
        <v>123</v>
      </c>
      <c r="J86" s="182" t="s">
        <v>106</v>
      </c>
      <c r="K86" s="183" t="s">
        <v>124</v>
      </c>
      <c r="L86" s="184"/>
      <c r="M86" s="94" t="s">
        <v>19</v>
      </c>
      <c r="N86" s="95" t="s">
        <v>45</v>
      </c>
      <c r="O86" s="95" t="s">
        <v>125</v>
      </c>
      <c r="P86" s="95" t="s">
        <v>126</v>
      </c>
      <c r="Q86" s="95" t="s">
        <v>127</v>
      </c>
      <c r="R86" s="95" t="s">
        <v>128</v>
      </c>
      <c r="S86" s="95" t="s">
        <v>129</v>
      </c>
      <c r="T86" s="96" t="s">
        <v>130</v>
      </c>
      <c r="U86" s="179"/>
      <c r="V86" s="179"/>
      <c r="W86" s="179"/>
      <c r="X86" s="179"/>
      <c r="Y86" s="179"/>
      <c r="Z86" s="179"/>
      <c r="AA86" s="179"/>
      <c r="AB86" s="179"/>
      <c r="AC86" s="179"/>
      <c r="AD86" s="179"/>
      <c r="AE86" s="179"/>
    </row>
    <row r="87" s="2" customFormat="1" ht="22.8" customHeight="1">
      <c r="A87" s="40"/>
      <c r="B87" s="41"/>
      <c r="C87" s="101" t="s">
        <v>131</v>
      </c>
      <c r="D87" s="42"/>
      <c r="E87" s="42"/>
      <c r="F87" s="42"/>
      <c r="G87" s="42"/>
      <c r="H87" s="42"/>
      <c r="I87" s="42"/>
      <c r="J87" s="185">
        <f>BK87</f>
        <v>0</v>
      </c>
      <c r="K87" s="42"/>
      <c r="L87" s="46"/>
      <c r="M87" s="97"/>
      <c r="N87" s="186"/>
      <c r="O87" s="98"/>
      <c r="P87" s="187">
        <f>P88+P172</f>
        <v>0</v>
      </c>
      <c r="Q87" s="98"/>
      <c r="R87" s="187">
        <f>R88+R172</f>
        <v>78.003699969861984</v>
      </c>
      <c r="S87" s="98"/>
      <c r="T87" s="188">
        <f>T88+T172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74</v>
      </c>
      <c r="AU87" s="19" t="s">
        <v>107</v>
      </c>
      <c r="BK87" s="189">
        <f>BK88+BK172</f>
        <v>0</v>
      </c>
    </row>
    <row r="88" s="12" customFormat="1" ht="25.92" customHeight="1">
      <c r="A88" s="12"/>
      <c r="B88" s="190"/>
      <c r="C88" s="191"/>
      <c r="D88" s="192" t="s">
        <v>74</v>
      </c>
      <c r="E88" s="193" t="s">
        <v>132</v>
      </c>
      <c r="F88" s="193" t="s">
        <v>133</v>
      </c>
      <c r="G88" s="191"/>
      <c r="H88" s="191"/>
      <c r="I88" s="194"/>
      <c r="J88" s="195">
        <f>BK88</f>
        <v>0</v>
      </c>
      <c r="K88" s="191"/>
      <c r="L88" s="196"/>
      <c r="M88" s="197"/>
      <c r="N88" s="198"/>
      <c r="O88" s="198"/>
      <c r="P88" s="199">
        <f>P89+P101+P139+P169</f>
        <v>0</v>
      </c>
      <c r="Q88" s="198"/>
      <c r="R88" s="199">
        <f>R89+R101+R139+R169</f>
        <v>76.497668500799989</v>
      </c>
      <c r="S88" s="198"/>
      <c r="T88" s="200">
        <f>T89+T101+T139+T169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1" t="s">
        <v>83</v>
      </c>
      <c r="AT88" s="202" t="s">
        <v>74</v>
      </c>
      <c r="AU88" s="202" t="s">
        <v>75</v>
      </c>
      <c r="AY88" s="201" t="s">
        <v>134</v>
      </c>
      <c r="BK88" s="203">
        <f>BK89+BK101+BK139+BK169</f>
        <v>0</v>
      </c>
    </row>
    <row r="89" s="12" customFormat="1" ht="22.8" customHeight="1">
      <c r="A89" s="12"/>
      <c r="B89" s="190"/>
      <c r="C89" s="191"/>
      <c r="D89" s="192" t="s">
        <v>74</v>
      </c>
      <c r="E89" s="204" t="s">
        <v>83</v>
      </c>
      <c r="F89" s="204" t="s">
        <v>135</v>
      </c>
      <c r="G89" s="191"/>
      <c r="H89" s="191"/>
      <c r="I89" s="194"/>
      <c r="J89" s="205">
        <f>BK89</f>
        <v>0</v>
      </c>
      <c r="K89" s="191"/>
      <c r="L89" s="196"/>
      <c r="M89" s="197"/>
      <c r="N89" s="198"/>
      <c r="O89" s="198"/>
      <c r="P89" s="199">
        <f>SUM(P90:P100)</f>
        <v>0</v>
      </c>
      <c r="Q89" s="198"/>
      <c r="R89" s="199">
        <f>SUM(R90:R100)</f>
        <v>0</v>
      </c>
      <c r="S89" s="198"/>
      <c r="T89" s="200">
        <f>SUM(T90:T100)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1" t="s">
        <v>83</v>
      </c>
      <c r="AT89" s="202" t="s">
        <v>74</v>
      </c>
      <c r="AU89" s="202" t="s">
        <v>83</v>
      </c>
      <c r="AY89" s="201" t="s">
        <v>134</v>
      </c>
      <c r="BK89" s="203">
        <f>SUM(BK90:BK100)</f>
        <v>0</v>
      </c>
    </row>
    <row r="90" s="2" customFormat="1" ht="16.5" customHeight="1">
      <c r="A90" s="40"/>
      <c r="B90" s="41"/>
      <c r="C90" s="206" t="s">
        <v>83</v>
      </c>
      <c r="D90" s="206" t="s">
        <v>136</v>
      </c>
      <c r="E90" s="207" t="s">
        <v>974</v>
      </c>
      <c r="F90" s="208" t="s">
        <v>975</v>
      </c>
      <c r="G90" s="209" t="s">
        <v>150</v>
      </c>
      <c r="H90" s="210">
        <v>67.317999999999998</v>
      </c>
      <c r="I90" s="211"/>
      <c r="J90" s="212">
        <f>ROUND(I90*H90,2)</f>
        <v>0</v>
      </c>
      <c r="K90" s="208" t="s">
        <v>976</v>
      </c>
      <c r="L90" s="46"/>
      <c r="M90" s="213" t="s">
        <v>19</v>
      </c>
      <c r="N90" s="214" t="s">
        <v>46</v>
      </c>
      <c r="O90" s="86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7" t="s">
        <v>141</v>
      </c>
      <c r="AT90" s="217" t="s">
        <v>136</v>
      </c>
      <c r="AU90" s="217" t="s">
        <v>85</v>
      </c>
      <c r="AY90" s="19" t="s">
        <v>134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9" t="s">
        <v>83</v>
      </c>
      <c r="BK90" s="218">
        <f>ROUND(I90*H90,2)</f>
        <v>0</v>
      </c>
      <c r="BL90" s="19" t="s">
        <v>141</v>
      </c>
      <c r="BM90" s="217" t="s">
        <v>85</v>
      </c>
    </row>
    <row r="91" s="13" customFormat="1">
      <c r="A91" s="13"/>
      <c r="B91" s="224"/>
      <c r="C91" s="225"/>
      <c r="D91" s="226" t="s">
        <v>145</v>
      </c>
      <c r="E91" s="227" t="s">
        <v>19</v>
      </c>
      <c r="F91" s="228" t="s">
        <v>1113</v>
      </c>
      <c r="G91" s="225"/>
      <c r="H91" s="229">
        <v>67.317999999999998</v>
      </c>
      <c r="I91" s="230"/>
      <c r="J91" s="225"/>
      <c r="K91" s="225"/>
      <c r="L91" s="231"/>
      <c r="M91" s="232"/>
      <c r="N91" s="233"/>
      <c r="O91" s="233"/>
      <c r="P91" s="233"/>
      <c r="Q91" s="233"/>
      <c r="R91" s="233"/>
      <c r="S91" s="233"/>
      <c r="T91" s="234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5" t="s">
        <v>145</v>
      </c>
      <c r="AU91" s="235" t="s">
        <v>85</v>
      </c>
      <c r="AV91" s="13" t="s">
        <v>85</v>
      </c>
      <c r="AW91" s="13" t="s">
        <v>37</v>
      </c>
      <c r="AX91" s="13" t="s">
        <v>75</v>
      </c>
      <c r="AY91" s="235" t="s">
        <v>134</v>
      </c>
    </row>
    <row r="92" s="14" customFormat="1">
      <c r="A92" s="14"/>
      <c r="B92" s="236"/>
      <c r="C92" s="237"/>
      <c r="D92" s="226" t="s">
        <v>145</v>
      </c>
      <c r="E92" s="238" t="s">
        <v>19</v>
      </c>
      <c r="F92" s="239" t="s">
        <v>147</v>
      </c>
      <c r="G92" s="237"/>
      <c r="H92" s="240">
        <v>67.317999999999998</v>
      </c>
      <c r="I92" s="241"/>
      <c r="J92" s="237"/>
      <c r="K92" s="237"/>
      <c r="L92" s="242"/>
      <c r="M92" s="243"/>
      <c r="N92" s="244"/>
      <c r="O92" s="244"/>
      <c r="P92" s="244"/>
      <c r="Q92" s="244"/>
      <c r="R92" s="244"/>
      <c r="S92" s="244"/>
      <c r="T92" s="245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46" t="s">
        <v>145</v>
      </c>
      <c r="AU92" s="246" t="s">
        <v>85</v>
      </c>
      <c r="AV92" s="14" t="s">
        <v>141</v>
      </c>
      <c r="AW92" s="14" t="s">
        <v>37</v>
      </c>
      <c r="AX92" s="14" t="s">
        <v>83</v>
      </c>
      <c r="AY92" s="246" t="s">
        <v>134</v>
      </c>
    </row>
    <row r="93" s="2" customFormat="1" ht="16.5" customHeight="1">
      <c r="A93" s="40"/>
      <c r="B93" s="41"/>
      <c r="C93" s="206" t="s">
        <v>85</v>
      </c>
      <c r="D93" s="206" t="s">
        <v>136</v>
      </c>
      <c r="E93" s="207" t="s">
        <v>978</v>
      </c>
      <c r="F93" s="208" t="s">
        <v>979</v>
      </c>
      <c r="G93" s="209" t="s">
        <v>150</v>
      </c>
      <c r="H93" s="210">
        <v>67.317999999999998</v>
      </c>
      <c r="I93" s="211"/>
      <c r="J93" s="212">
        <f>ROUND(I93*H93,2)</f>
        <v>0</v>
      </c>
      <c r="K93" s="208" t="s">
        <v>976</v>
      </c>
      <c r="L93" s="46"/>
      <c r="M93" s="213" t="s">
        <v>19</v>
      </c>
      <c r="N93" s="214" t="s">
        <v>46</v>
      </c>
      <c r="O93" s="86"/>
      <c r="P93" s="215">
        <f>O93*H93</f>
        <v>0</v>
      </c>
      <c r="Q93" s="215">
        <v>0</v>
      </c>
      <c r="R93" s="215">
        <f>Q93*H93</f>
        <v>0</v>
      </c>
      <c r="S93" s="215">
        <v>0</v>
      </c>
      <c r="T93" s="216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7" t="s">
        <v>141</v>
      </c>
      <c r="AT93" s="217" t="s">
        <v>136</v>
      </c>
      <c r="AU93" s="217" t="s">
        <v>85</v>
      </c>
      <c r="AY93" s="19" t="s">
        <v>134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9" t="s">
        <v>83</v>
      </c>
      <c r="BK93" s="218">
        <f>ROUND(I93*H93,2)</f>
        <v>0</v>
      </c>
      <c r="BL93" s="19" t="s">
        <v>141</v>
      </c>
      <c r="BM93" s="217" t="s">
        <v>141</v>
      </c>
    </row>
    <row r="94" s="2" customFormat="1" ht="16.5" customHeight="1">
      <c r="A94" s="40"/>
      <c r="B94" s="41"/>
      <c r="C94" s="206" t="s">
        <v>153</v>
      </c>
      <c r="D94" s="206" t="s">
        <v>136</v>
      </c>
      <c r="E94" s="207" t="s">
        <v>980</v>
      </c>
      <c r="F94" s="208" t="s">
        <v>981</v>
      </c>
      <c r="G94" s="209" t="s">
        <v>150</v>
      </c>
      <c r="H94" s="210">
        <v>23.725999999999999</v>
      </c>
      <c r="I94" s="211"/>
      <c r="J94" s="212">
        <f>ROUND(I94*H94,2)</f>
        <v>0</v>
      </c>
      <c r="K94" s="208" t="s">
        <v>976</v>
      </c>
      <c r="L94" s="46"/>
      <c r="M94" s="213" t="s">
        <v>19</v>
      </c>
      <c r="N94" s="214" t="s">
        <v>46</v>
      </c>
      <c r="O94" s="86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7" t="s">
        <v>141</v>
      </c>
      <c r="AT94" s="217" t="s">
        <v>136</v>
      </c>
      <c r="AU94" s="217" t="s">
        <v>85</v>
      </c>
      <c r="AY94" s="19" t="s">
        <v>134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9" t="s">
        <v>83</v>
      </c>
      <c r="BK94" s="218">
        <f>ROUND(I94*H94,2)</f>
        <v>0</v>
      </c>
      <c r="BL94" s="19" t="s">
        <v>141</v>
      </c>
      <c r="BM94" s="217" t="s">
        <v>174</v>
      </c>
    </row>
    <row r="95" s="13" customFormat="1">
      <c r="A95" s="13"/>
      <c r="B95" s="224"/>
      <c r="C95" s="225"/>
      <c r="D95" s="226" t="s">
        <v>145</v>
      </c>
      <c r="E95" s="227" t="s">
        <v>19</v>
      </c>
      <c r="F95" s="228" t="s">
        <v>1114</v>
      </c>
      <c r="G95" s="225"/>
      <c r="H95" s="229">
        <v>23.725999999999999</v>
      </c>
      <c r="I95" s="230"/>
      <c r="J95" s="225"/>
      <c r="K95" s="225"/>
      <c r="L95" s="231"/>
      <c r="M95" s="232"/>
      <c r="N95" s="233"/>
      <c r="O95" s="233"/>
      <c r="P95" s="233"/>
      <c r="Q95" s="233"/>
      <c r="R95" s="233"/>
      <c r="S95" s="233"/>
      <c r="T95" s="234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5" t="s">
        <v>145</v>
      </c>
      <c r="AU95" s="235" t="s">
        <v>85</v>
      </c>
      <c r="AV95" s="13" t="s">
        <v>85</v>
      </c>
      <c r="AW95" s="13" t="s">
        <v>37</v>
      </c>
      <c r="AX95" s="13" t="s">
        <v>75</v>
      </c>
      <c r="AY95" s="235" t="s">
        <v>134</v>
      </c>
    </row>
    <row r="96" s="14" customFormat="1">
      <c r="A96" s="14"/>
      <c r="B96" s="236"/>
      <c r="C96" s="237"/>
      <c r="D96" s="226" t="s">
        <v>145</v>
      </c>
      <c r="E96" s="238" t="s">
        <v>19</v>
      </c>
      <c r="F96" s="239" t="s">
        <v>147</v>
      </c>
      <c r="G96" s="237"/>
      <c r="H96" s="240">
        <v>23.725999999999999</v>
      </c>
      <c r="I96" s="241"/>
      <c r="J96" s="237"/>
      <c r="K96" s="237"/>
      <c r="L96" s="242"/>
      <c r="M96" s="243"/>
      <c r="N96" s="244"/>
      <c r="O96" s="244"/>
      <c r="P96" s="244"/>
      <c r="Q96" s="244"/>
      <c r="R96" s="244"/>
      <c r="S96" s="244"/>
      <c r="T96" s="245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6" t="s">
        <v>145</v>
      </c>
      <c r="AU96" s="246" t="s">
        <v>85</v>
      </c>
      <c r="AV96" s="14" t="s">
        <v>141</v>
      </c>
      <c r="AW96" s="14" t="s">
        <v>37</v>
      </c>
      <c r="AX96" s="14" t="s">
        <v>83</v>
      </c>
      <c r="AY96" s="246" t="s">
        <v>134</v>
      </c>
    </row>
    <row r="97" s="2" customFormat="1" ht="24.15" customHeight="1">
      <c r="A97" s="40"/>
      <c r="B97" s="41"/>
      <c r="C97" s="206" t="s">
        <v>141</v>
      </c>
      <c r="D97" s="206" t="s">
        <v>136</v>
      </c>
      <c r="E97" s="207" t="s">
        <v>983</v>
      </c>
      <c r="F97" s="208" t="s">
        <v>279</v>
      </c>
      <c r="G97" s="209" t="s">
        <v>150</v>
      </c>
      <c r="H97" s="210">
        <v>43.591999999999999</v>
      </c>
      <c r="I97" s="211"/>
      <c r="J97" s="212">
        <f>ROUND(I97*H97,2)</f>
        <v>0</v>
      </c>
      <c r="K97" s="208" t="s">
        <v>140</v>
      </c>
      <c r="L97" s="46"/>
      <c r="M97" s="213" t="s">
        <v>19</v>
      </c>
      <c r="N97" s="214" t="s">
        <v>46</v>
      </c>
      <c r="O97" s="86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7" t="s">
        <v>141</v>
      </c>
      <c r="AT97" s="217" t="s">
        <v>136</v>
      </c>
      <c r="AU97" s="217" t="s">
        <v>85</v>
      </c>
      <c r="AY97" s="19" t="s">
        <v>134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9" t="s">
        <v>83</v>
      </c>
      <c r="BK97" s="218">
        <f>ROUND(I97*H97,2)</f>
        <v>0</v>
      </c>
      <c r="BL97" s="19" t="s">
        <v>141</v>
      </c>
      <c r="BM97" s="217" t="s">
        <v>188</v>
      </c>
    </row>
    <row r="98" s="2" customFormat="1">
      <c r="A98" s="40"/>
      <c r="B98" s="41"/>
      <c r="C98" s="42"/>
      <c r="D98" s="219" t="s">
        <v>143</v>
      </c>
      <c r="E98" s="42"/>
      <c r="F98" s="220" t="s">
        <v>984</v>
      </c>
      <c r="G98" s="42"/>
      <c r="H98" s="42"/>
      <c r="I98" s="221"/>
      <c r="J98" s="42"/>
      <c r="K98" s="42"/>
      <c r="L98" s="46"/>
      <c r="M98" s="222"/>
      <c r="N98" s="223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143</v>
      </c>
      <c r="AU98" s="19" t="s">
        <v>85</v>
      </c>
    </row>
    <row r="99" s="13" customFormat="1">
      <c r="A99" s="13"/>
      <c r="B99" s="224"/>
      <c r="C99" s="225"/>
      <c r="D99" s="226" t="s">
        <v>145</v>
      </c>
      <c r="E99" s="227" t="s">
        <v>19</v>
      </c>
      <c r="F99" s="228" t="s">
        <v>1115</v>
      </c>
      <c r="G99" s="225"/>
      <c r="H99" s="229">
        <v>43.591999999999999</v>
      </c>
      <c r="I99" s="230"/>
      <c r="J99" s="225"/>
      <c r="K99" s="225"/>
      <c r="L99" s="231"/>
      <c r="M99" s="232"/>
      <c r="N99" s="233"/>
      <c r="O99" s="233"/>
      <c r="P99" s="233"/>
      <c r="Q99" s="233"/>
      <c r="R99" s="233"/>
      <c r="S99" s="233"/>
      <c r="T99" s="234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5" t="s">
        <v>145</v>
      </c>
      <c r="AU99" s="235" t="s">
        <v>85</v>
      </c>
      <c r="AV99" s="13" t="s">
        <v>85</v>
      </c>
      <c r="AW99" s="13" t="s">
        <v>37</v>
      </c>
      <c r="AX99" s="13" t="s">
        <v>75</v>
      </c>
      <c r="AY99" s="235" t="s">
        <v>134</v>
      </c>
    </row>
    <row r="100" s="14" customFormat="1">
      <c r="A100" s="14"/>
      <c r="B100" s="236"/>
      <c r="C100" s="237"/>
      <c r="D100" s="226" t="s">
        <v>145</v>
      </c>
      <c r="E100" s="238" t="s">
        <v>19</v>
      </c>
      <c r="F100" s="239" t="s">
        <v>147</v>
      </c>
      <c r="G100" s="237"/>
      <c r="H100" s="240">
        <v>43.591999999999999</v>
      </c>
      <c r="I100" s="241"/>
      <c r="J100" s="237"/>
      <c r="K100" s="237"/>
      <c r="L100" s="242"/>
      <c r="M100" s="243"/>
      <c r="N100" s="244"/>
      <c r="O100" s="244"/>
      <c r="P100" s="244"/>
      <c r="Q100" s="244"/>
      <c r="R100" s="244"/>
      <c r="S100" s="244"/>
      <c r="T100" s="245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6" t="s">
        <v>145</v>
      </c>
      <c r="AU100" s="246" t="s">
        <v>85</v>
      </c>
      <c r="AV100" s="14" t="s">
        <v>141</v>
      </c>
      <c r="AW100" s="14" t="s">
        <v>37</v>
      </c>
      <c r="AX100" s="14" t="s">
        <v>83</v>
      </c>
      <c r="AY100" s="246" t="s">
        <v>134</v>
      </c>
    </row>
    <row r="101" s="12" customFormat="1" ht="22.8" customHeight="1">
      <c r="A101" s="12"/>
      <c r="B101" s="190"/>
      <c r="C101" s="191"/>
      <c r="D101" s="192" t="s">
        <v>74</v>
      </c>
      <c r="E101" s="204" t="s">
        <v>85</v>
      </c>
      <c r="F101" s="204" t="s">
        <v>316</v>
      </c>
      <c r="G101" s="191"/>
      <c r="H101" s="191"/>
      <c r="I101" s="194"/>
      <c r="J101" s="205">
        <f>BK101</f>
        <v>0</v>
      </c>
      <c r="K101" s="191"/>
      <c r="L101" s="196"/>
      <c r="M101" s="197"/>
      <c r="N101" s="198"/>
      <c r="O101" s="198"/>
      <c r="P101" s="199">
        <f>SUM(P102:P138)</f>
        <v>0</v>
      </c>
      <c r="Q101" s="198"/>
      <c r="R101" s="199">
        <f>SUM(R102:R138)</f>
        <v>76.347692700799982</v>
      </c>
      <c r="S101" s="198"/>
      <c r="T101" s="200">
        <f>SUM(T102:T138)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1" t="s">
        <v>83</v>
      </c>
      <c r="AT101" s="202" t="s">
        <v>74</v>
      </c>
      <c r="AU101" s="202" t="s">
        <v>83</v>
      </c>
      <c r="AY101" s="201" t="s">
        <v>134</v>
      </c>
      <c r="BK101" s="203">
        <f>SUM(BK102:BK138)</f>
        <v>0</v>
      </c>
    </row>
    <row r="102" s="2" customFormat="1" ht="16.5" customHeight="1">
      <c r="A102" s="40"/>
      <c r="B102" s="41"/>
      <c r="C102" s="206" t="s">
        <v>167</v>
      </c>
      <c r="D102" s="206" t="s">
        <v>136</v>
      </c>
      <c r="E102" s="207" t="s">
        <v>991</v>
      </c>
      <c r="F102" s="208" t="s">
        <v>992</v>
      </c>
      <c r="G102" s="209" t="s">
        <v>139</v>
      </c>
      <c r="H102" s="210">
        <v>19.800000000000001</v>
      </c>
      <c r="I102" s="211"/>
      <c r="J102" s="212">
        <f>ROUND(I102*H102,2)</f>
        <v>0</v>
      </c>
      <c r="K102" s="208" t="s">
        <v>140</v>
      </c>
      <c r="L102" s="46"/>
      <c r="M102" s="213" t="s">
        <v>19</v>
      </c>
      <c r="N102" s="214" t="s">
        <v>46</v>
      </c>
      <c r="O102" s="86"/>
      <c r="P102" s="215">
        <f>O102*H102</f>
        <v>0</v>
      </c>
      <c r="Q102" s="215">
        <v>0.22797600000000001</v>
      </c>
      <c r="R102" s="215">
        <f>Q102*H102</f>
        <v>4.5139248000000007</v>
      </c>
      <c r="S102" s="215">
        <v>0</v>
      </c>
      <c r="T102" s="21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141</v>
      </c>
      <c r="AT102" s="217" t="s">
        <v>136</v>
      </c>
      <c r="AU102" s="217" t="s">
        <v>85</v>
      </c>
      <c r="AY102" s="19" t="s">
        <v>134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9" t="s">
        <v>83</v>
      </c>
      <c r="BK102" s="218">
        <f>ROUND(I102*H102,2)</f>
        <v>0</v>
      </c>
      <c r="BL102" s="19" t="s">
        <v>141</v>
      </c>
      <c r="BM102" s="217" t="s">
        <v>173</v>
      </c>
    </row>
    <row r="103" s="2" customFormat="1">
      <c r="A103" s="40"/>
      <c r="B103" s="41"/>
      <c r="C103" s="42"/>
      <c r="D103" s="219" t="s">
        <v>143</v>
      </c>
      <c r="E103" s="42"/>
      <c r="F103" s="220" t="s">
        <v>993</v>
      </c>
      <c r="G103" s="42"/>
      <c r="H103" s="42"/>
      <c r="I103" s="221"/>
      <c r="J103" s="42"/>
      <c r="K103" s="42"/>
      <c r="L103" s="46"/>
      <c r="M103" s="222"/>
      <c r="N103" s="223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143</v>
      </c>
      <c r="AU103" s="19" t="s">
        <v>85</v>
      </c>
    </row>
    <row r="104" s="13" customFormat="1">
      <c r="A104" s="13"/>
      <c r="B104" s="224"/>
      <c r="C104" s="225"/>
      <c r="D104" s="226" t="s">
        <v>145</v>
      </c>
      <c r="E104" s="227" t="s">
        <v>19</v>
      </c>
      <c r="F104" s="228" t="s">
        <v>1116</v>
      </c>
      <c r="G104" s="225"/>
      <c r="H104" s="229">
        <v>8.4600000000000009</v>
      </c>
      <c r="I104" s="230"/>
      <c r="J104" s="225"/>
      <c r="K104" s="225"/>
      <c r="L104" s="231"/>
      <c r="M104" s="232"/>
      <c r="N104" s="233"/>
      <c r="O104" s="233"/>
      <c r="P104" s="233"/>
      <c r="Q104" s="233"/>
      <c r="R104" s="233"/>
      <c r="S104" s="233"/>
      <c r="T104" s="234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5" t="s">
        <v>145</v>
      </c>
      <c r="AU104" s="235" t="s">
        <v>85</v>
      </c>
      <c r="AV104" s="13" t="s">
        <v>85</v>
      </c>
      <c r="AW104" s="13" t="s">
        <v>37</v>
      </c>
      <c r="AX104" s="13" t="s">
        <v>75</v>
      </c>
      <c r="AY104" s="235" t="s">
        <v>134</v>
      </c>
    </row>
    <row r="105" s="13" customFormat="1">
      <c r="A105" s="13"/>
      <c r="B105" s="224"/>
      <c r="C105" s="225"/>
      <c r="D105" s="226" t="s">
        <v>145</v>
      </c>
      <c r="E105" s="227" t="s">
        <v>19</v>
      </c>
      <c r="F105" s="228" t="s">
        <v>1116</v>
      </c>
      <c r="G105" s="225"/>
      <c r="H105" s="229">
        <v>8.4600000000000009</v>
      </c>
      <c r="I105" s="230"/>
      <c r="J105" s="225"/>
      <c r="K105" s="225"/>
      <c r="L105" s="231"/>
      <c r="M105" s="232"/>
      <c r="N105" s="233"/>
      <c r="O105" s="233"/>
      <c r="P105" s="233"/>
      <c r="Q105" s="233"/>
      <c r="R105" s="233"/>
      <c r="S105" s="233"/>
      <c r="T105" s="23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5" t="s">
        <v>145</v>
      </c>
      <c r="AU105" s="235" t="s">
        <v>85</v>
      </c>
      <c r="AV105" s="13" t="s">
        <v>85</v>
      </c>
      <c r="AW105" s="13" t="s">
        <v>37</v>
      </c>
      <c r="AX105" s="13" t="s">
        <v>75</v>
      </c>
      <c r="AY105" s="235" t="s">
        <v>134</v>
      </c>
    </row>
    <row r="106" s="13" customFormat="1">
      <c r="A106" s="13"/>
      <c r="B106" s="224"/>
      <c r="C106" s="225"/>
      <c r="D106" s="226" t="s">
        <v>145</v>
      </c>
      <c r="E106" s="227" t="s">
        <v>19</v>
      </c>
      <c r="F106" s="228" t="s">
        <v>1117</v>
      </c>
      <c r="G106" s="225"/>
      <c r="H106" s="229">
        <v>2.8799999999999999</v>
      </c>
      <c r="I106" s="230"/>
      <c r="J106" s="225"/>
      <c r="K106" s="225"/>
      <c r="L106" s="231"/>
      <c r="M106" s="232"/>
      <c r="N106" s="233"/>
      <c r="O106" s="233"/>
      <c r="P106" s="233"/>
      <c r="Q106" s="233"/>
      <c r="R106" s="233"/>
      <c r="S106" s="233"/>
      <c r="T106" s="234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5" t="s">
        <v>145</v>
      </c>
      <c r="AU106" s="235" t="s">
        <v>85</v>
      </c>
      <c r="AV106" s="13" t="s">
        <v>85</v>
      </c>
      <c r="AW106" s="13" t="s">
        <v>37</v>
      </c>
      <c r="AX106" s="13" t="s">
        <v>75</v>
      </c>
      <c r="AY106" s="235" t="s">
        <v>134</v>
      </c>
    </row>
    <row r="107" s="14" customFormat="1">
      <c r="A107" s="14"/>
      <c r="B107" s="236"/>
      <c r="C107" s="237"/>
      <c r="D107" s="226" t="s">
        <v>145</v>
      </c>
      <c r="E107" s="238" t="s">
        <v>19</v>
      </c>
      <c r="F107" s="239" t="s">
        <v>147</v>
      </c>
      <c r="G107" s="237"/>
      <c r="H107" s="240">
        <v>19.800000000000001</v>
      </c>
      <c r="I107" s="241"/>
      <c r="J107" s="237"/>
      <c r="K107" s="237"/>
      <c r="L107" s="242"/>
      <c r="M107" s="243"/>
      <c r="N107" s="244"/>
      <c r="O107" s="244"/>
      <c r="P107" s="244"/>
      <c r="Q107" s="244"/>
      <c r="R107" s="244"/>
      <c r="S107" s="244"/>
      <c r="T107" s="245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6" t="s">
        <v>145</v>
      </c>
      <c r="AU107" s="246" t="s">
        <v>85</v>
      </c>
      <c r="AV107" s="14" t="s">
        <v>141</v>
      </c>
      <c r="AW107" s="14" t="s">
        <v>37</v>
      </c>
      <c r="AX107" s="14" t="s">
        <v>83</v>
      </c>
      <c r="AY107" s="246" t="s">
        <v>134</v>
      </c>
    </row>
    <row r="108" s="2" customFormat="1" ht="24.15" customHeight="1">
      <c r="A108" s="40"/>
      <c r="B108" s="41"/>
      <c r="C108" s="206" t="s">
        <v>174</v>
      </c>
      <c r="D108" s="206" t="s">
        <v>136</v>
      </c>
      <c r="E108" s="207" t="s">
        <v>344</v>
      </c>
      <c r="F108" s="208" t="s">
        <v>345</v>
      </c>
      <c r="G108" s="209" t="s">
        <v>150</v>
      </c>
      <c r="H108" s="210">
        <v>27.805</v>
      </c>
      <c r="I108" s="211"/>
      <c r="J108" s="212">
        <f>ROUND(I108*H108,2)</f>
        <v>0</v>
      </c>
      <c r="K108" s="208" t="s">
        <v>140</v>
      </c>
      <c r="L108" s="46"/>
      <c r="M108" s="213" t="s">
        <v>19</v>
      </c>
      <c r="N108" s="214" t="s">
        <v>46</v>
      </c>
      <c r="O108" s="86"/>
      <c r="P108" s="215">
        <f>O108*H108</f>
        <v>0</v>
      </c>
      <c r="Q108" s="215">
        <v>2.5262479999999998</v>
      </c>
      <c r="R108" s="215">
        <f>Q108*H108</f>
        <v>70.24232563999999</v>
      </c>
      <c r="S108" s="215">
        <v>0</v>
      </c>
      <c r="T108" s="216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7" t="s">
        <v>141</v>
      </c>
      <c r="AT108" s="217" t="s">
        <v>136</v>
      </c>
      <c r="AU108" s="217" t="s">
        <v>85</v>
      </c>
      <c r="AY108" s="19" t="s">
        <v>134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9" t="s">
        <v>83</v>
      </c>
      <c r="BK108" s="218">
        <f>ROUND(I108*H108,2)</f>
        <v>0</v>
      </c>
      <c r="BL108" s="19" t="s">
        <v>141</v>
      </c>
      <c r="BM108" s="217" t="s">
        <v>217</v>
      </c>
    </row>
    <row r="109" s="2" customFormat="1">
      <c r="A109" s="40"/>
      <c r="B109" s="41"/>
      <c r="C109" s="42"/>
      <c r="D109" s="219" t="s">
        <v>143</v>
      </c>
      <c r="E109" s="42"/>
      <c r="F109" s="220" t="s">
        <v>347</v>
      </c>
      <c r="G109" s="42"/>
      <c r="H109" s="42"/>
      <c r="I109" s="221"/>
      <c r="J109" s="42"/>
      <c r="K109" s="42"/>
      <c r="L109" s="46"/>
      <c r="M109" s="222"/>
      <c r="N109" s="223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143</v>
      </c>
      <c r="AU109" s="19" t="s">
        <v>85</v>
      </c>
    </row>
    <row r="110" s="13" customFormat="1">
      <c r="A110" s="13"/>
      <c r="B110" s="224"/>
      <c r="C110" s="225"/>
      <c r="D110" s="226" t="s">
        <v>145</v>
      </c>
      <c r="E110" s="227" t="s">
        <v>19</v>
      </c>
      <c r="F110" s="228" t="s">
        <v>1118</v>
      </c>
      <c r="G110" s="225"/>
      <c r="H110" s="229">
        <v>26.161000000000001</v>
      </c>
      <c r="I110" s="230"/>
      <c r="J110" s="225"/>
      <c r="K110" s="225"/>
      <c r="L110" s="231"/>
      <c r="M110" s="232"/>
      <c r="N110" s="233"/>
      <c r="O110" s="233"/>
      <c r="P110" s="233"/>
      <c r="Q110" s="233"/>
      <c r="R110" s="233"/>
      <c r="S110" s="233"/>
      <c r="T110" s="234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5" t="s">
        <v>145</v>
      </c>
      <c r="AU110" s="235" t="s">
        <v>85</v>
      </c>
      <c r="AV110" s="13" t="s">
        <v>85</v>
      </c>
      <c r="AW110" s="13" t="s">
        <v>37</v>
      </c>
      <c r="AX110" s="13" t="s">
        <v>75</v>
      </c>
      <c r="AY110" s="235" t="s">
        <v>134</v>
      </c>
    </row>
    <row r="111" s="13" customFormat="1">
      <c r="A111" s="13"/>
      <c r="B111" s="224"/>
      <c r="C111" s="225"/>
      <c r="D111" s="226" t="s">
        <v>145</v>
      </c>
      <c r="E111" s="227" t="s">
        <v>19</v>
      </c>
      <c r="F111" s="228" t="s">
        <v>1119</v>
      </c>
      <c r="G111" s="225"/>
      <c r="H111" s="229">
        <v>1.6439999999999999</v>
      </c>
      <c r="I111" s="230"/>
      <c r="J111" s="225"/>
      <c r="K111" s="225"/>
      <c r="L111" s="231"/>
      <c r="M111" s="232"/>
      <c r="N111" s="233"/>
      <c r="O111" s="233"/>
      <c r="P111" s="233"/>
      <c r="Q111" s="233"/>
      <c r="R111" s="233"/>
      <c r="S111" s="233"/>
      <c r="T111" s="234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5" t="s">
        <v>145</v>
      </c>
      <c r="AU111" s="235" t="s">
        <v>85</v>
      </c>
      <c r="AV111" s="13" t="s">
        <v>85</v>
      </c>
      <c r="AW111" s="13" t="s">
        <v>37</v>
      </c>
      <c r="AX111" s="13" t="s">
        <v>75</v>
      </c>
      <c r="AY111" s="235" t="s">
        <v>134</v>
      </c>
    </row>
    <row r="112" s="14" customFormat="1">
      <c r="A112" s="14"/>
      <c r="B112" s="236"/>
      <c r="C112" s="237"/>
      <c r="D112" s="226" t="s">
        <v>145</v>
      </c>
      <c r="E112" s="238" t="s">
        <v>19</v>
      </c>
      <c r="F112" s="239" t="s">
        <v>147</v>
      </c>
      <c r="G112" s="237"/>
      <c r="H112" s="240">
        <v>27.805</v>
      </c>
      <c r="I112" s="241"/>
      <c r="J112" s="237"/>
      <c r="K112" s="237"/>
      <c r="L112" s="242"/>
      <c r="M112" s="243"/>
      <c r="N112" s="244"/>
      <c r="O112" s="244"/>
      <c r="P112" s="244"/>
      <c r="Q112" s="244"/>
      <c r="R112" s="244"/>
      <c r="S112" s="244"/>
      <c r="T112" s="245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6" t="s">
        <v>145</v>
      </c>
      <c r="AU112" s="246" t="s">
        <v>85</v>
      </c>
      <c r="AV112" s="14" t="s">
        <v>141</v>
      </c>
      <c r="AW112" s="14" t="s">
        <v>37</v>
      </c>
      <c r="AX112" s="14" t="s">
        <v>83</v>
      </c>
      <c r="AY112" s="246" t="s">
        <v>134</v>
      </c>
    </row>
    <row r="113" s="2" customFormat="1" ht="16.5" customHeight="1">
      <c r="A113" s="40"/>
      <c r="B113" s="41"/>
      <c r="C113" s="206" t="s">
        <v>182</v>
      </c>
      <c r="D113" s="206" t="s">
        <v>136</v>
      </c>
      <c r="E113" s="207" t="s">
        <v>351</v>
      </c>
      <c r="F113" s="208" t="s">
        <v>352</v>
      </c>
      <c r="G113" s="209" t="s">
        <v>139</v>
      </c>
      <c r="H113" s="210">
        <v>61.573999999999998</v>
      </c>
      <c r="I113" s="211"/>
      <c r="J113" s="212">
        <f>ROUND(I113*H113,2)</f>
        <v>0</v>
      </c>
      <c r="K113" s="208" t="s">
        <v>140</v>
      </c>
      <c r="L113" s="46"/>
      <c r="M113" s="213" t="s">
        <v>19</v>
      </c>
      <c r="N113" s="214" t="s">
        <v>46</v>
      </c>
      <c r="O113" s="86"/>
      <c r="P113" s="215">
        <f>O113*H113</f>
        <v>0</v>
      </c>
      <c r="Q113" s="215">
        <v>0.0014357</v>
      </c>
      <c r="R113" s="215">
        <f>Q113*H113</f>
        <v>0.088401791800000004</v>
      </c>
      <c r="S113" s="215">
        <v>0</v>
      </c>
      <c r="T113" s="216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7" t="s">
        <v>141</v>
      </c>
      <c r="AT113" s="217" t="s">
        <v>136</v>
      </c>
      <c r="AU113" s="217" t="s">
        <v>85</v>
      </c>
      <c r="AY113" s="19" t="s">
        <v>134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9" t="s">
        <v>83</v>
      </c>
      <c r="BK113" s="218">
        <f>ROUND(I113*H113,2)</f>
        <v>0</v>
      </c>
      <c r="BL113" s="19" t="s">
        <v>141</v>
      </c>
      <c r="BM113" s="217" t="s">
        <v>230</v>
      </c>
    </row>
    <row r="114" s="2" customFormat="1">
      <c r="A114" s="40"/>
      <c r="B114" s="41"/>
      <c r="C114" s="42"/>
      <c r="D114" s="219" t="s">
        <v>143</v>
      </c>
      <c r="E114" s="42"/>
      <c r="F114" s="220" t="s">
        <v>354</v>
      </c>
      <c r="G114" s="42"/>
      <c r="H114" s="42"/>
      <c r="I114" s="221"/>
      <c r="J114" s="42"/>
      <c r="K114" s="42"/>
      <c r="L114" s="46"/>
      <c r="M114" s="222"/>
      <c r="N114" s="223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143</v>
      </c>
      <c r="AU114" s="19" t="s">
        <v>85</v>
      </c>
    </row>
    <row r="115" s="13" customFormat="1">
      <c r="A115" s="13"/>
      <c r="B115" s="224"/>
      <c r="C115" s="225"/>
      <c r="D115" s="226" t="s">
        <v>145</v>
      </c>
      <c r="E115" s="227" t="s">
        <v>19</v>
      </c>
      <c r="F115" s="228" t="s">
        <v>1120</v>
      </c>
      <c r="G115" s="225"/>
      <c r="H115" s="229">
        <v>42.57</v>
      </c>
      <c r="I115" s="230"/>
      <c r="J115" s="225"/>
      <c r="K115" s="225"/>
      <c r="L115" s="231"/>
      <c r="M115" s="232"/>
      <c r="N115" s="233"/>
      <c r="O115" s="233"/>
      <c r="P115" s="233"/>
      <c r="Q115" s="233"/>
      <c r="R115" s="233"/>
      <c r="S115" s="233"/>
      <c r="T115" s="234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5" t="s">
        <v>145</v>
      </c>
      <c r="AU115" s="235" t="s">
        <v>85</v>
      </c>
      <c r="AV115" s="13" t="s">
        <v>85</v>
      </c>
      <c r="AW115" s="13" t="s">
        <v>37</v>
      </c>
      <c r="AX115" s="13" t="s">
        <v>75</v>
      </c>
      <c r="AY115" s="235" t="s">
        <v>134</v>
      </c>
    </row>
    <row r="116" s="13" customFormat="1">
      <c r="A116" s="13"/>
      <c r="B116" s="224"/>
      <c r="C116" s="225"/>
      <c r="D116" s="226" t="s">
        <v>145</v>
      </c>
      <c r="E116" s="227" t="s">
        <v>19</v>
      </c>
      <c r="F116" s="228" t="s">
        <v>1121</v>
      </c>
      <c r="G116" s="225"/>
      <c r="H116" s="229">
        <v>6.4000000000000004</v>
      </c>
      <c r="I116" s="230"/>
      <c r="J116" s="225"/>
      <c r="K116" s="225"/>
      <c r="L116" s="231"/>
      <c r="M116" s="232"/>
      <c r="N116" s="233"/>
      <c r="O116" s="233"/>
      <c r="P116" s="233"/>
      <c r="Q116" s="233"/>
      <c r="R116" s="233"/>
      <c r="S116" s="233"/>
      <c r="T116" s="234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5" t="s">
        <v>145</v>
      </c>
      <c r="AU116" s="235" t="s">
        <v>85</v>
      </c>
      <c r="AV116" s="13" t="s">
        <v>85</v>
      </c>
      <c r="AW116" s="13" t="s">
        <v>37</v>
      </c>
      <c r="AX116" s="13" t="s">
        <v>75</v>
      </c>
      <c r="AY116" s="235" t="s">
        <v>134</v>
      </c>
    </row>
    <row r="117" s="13" customFormat="1">
      <c r="A117" s="13"/>
      <c r="B117" s="224"/>
      <c r="C117" s="225"/>
      <c r="D117" s="226" t="s">
        <v>145</v>
      </c>
      <c r="E117" s="227" t="s">
        <v>19</v>
      </c>
      <c r="F117" s="228" t="s">
        <v>1122</v>
      </c>
      <c r="G117" s="225"/>
      <c r="H117" s="229">
        <v>12.603999999999999</v>
      </c>
      <c r="I117" s="230"/>
      <c r="J117" s="225"/>
      <c r="K117" s="225"/>
      <c r="L117" s="231"/>
      <c r="M117" s="232"/>
      <c r="N117" s="233"/>
      <c r="O117" s="233"/>
      <c r="P117" s="233"/>
      <c r="Q117" s="233"/>
      <c r="R117" s="233"/>
      <c r="S117" s="233"/>
      <c r="T117" s="234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5" t="s">
        <v>145</v>
      </c>
      <c r="AU117" s="235" t="s">
        <v>85</v>
      </c>
      <c r="AV117" s="13" t="s">
        <v>85</v>
      </c>
      <c r="AW117" s="13" t="s">
        <v>37</v>
      </c>
      <c r="AX117" s="13" t="s">
        <v>75</v>
      </c>
      <c r="AY117" s="235" t="s">
        <v>134</v>
      </c>
    </row>
    <row r="118" s="14" customFormat="1">
      <c r="A118" s="14"/>
      <c r="B118" s="236"/>
      <c r="C118" s="237"/>
      <c r="D118" s="226" t="s">
        <v>145</v>
      </c>
      <c r="E118" s="238" t="s">
        <v>19</v>
      </c>
      <c r="F118" s="239" t="s">
        <v>147</v>
      </c>
      <c r="G118" s="237"/>
      <c r="H118" s="240">
        <v>61.573999999999998</v>
      </c>
      <c r="I118" s="241"/>
      <c r="J118" s="237"/>
      <c r="K118" s="237"/>
      <c r="L118" s="242"/>
      <c r="M118" s="243"/>
      <c r="N118" s="244"/>
      <c r="O118" s="244"/>
      <c r="P118" s="244"/>
      <c r="Q118" s="244"/>
      <c r="R118" s="244"/>
      <c r="S118" s="244"/>
      <c r="T118" s="245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6" t="s">
        <v>145</v>
      </c>
      <c r="AU118" s="246" t="s">
        <v>85</v>
      </c>
      <c r="AV118" s="14" t="s">
        <v>141</v>
      </c>
      <c r="AW118" s="14" t="s">
        <v>37</v>
      </c>
      <c r="AX118" s="14" t="s">
        <v>83</v>
      </c>
      <c r="AY118" s="246" t="s">
        <v>134</v>
      </c>
    </row>
    <row r="119" s="2" customFormat="1" ht="16.5" customHeight="1">
      <c r="A119" s="40"/>
      <c r="B119" s="41"/>
      <c r="C119" s="206" t="s">
        <v>188</v>
      </c>
      <c r="D119" s="206" t="s">
        <v>136</v>
      </c>
      <c r="E119" s="207" t="s">
        <v>359</v>
      </c>
      <c r="F119" s="208" t="s">
        <v>360</v>
      </c>
      <c r="G119" s="209" t="s">
        <v>139</v>
      </c>
      <c r="H119" s="210">
        <v>61.573999999999998</v>
      </c>
      <c r="I119" s="211"/>
      <c r="J119" s="212">
        <f>ROUND(I119*H119,2)</f>
        <v>0</v>
      </c>
      <c r="K119" s="208" t="s">
        <v>140</v>
      </c>
      <c r="L119" s="46"/>
      <c r="M119" s="213" t="s">
        <v>19</v>
      </c>
      <c r="N119" s="214" t="s">
        <v>46</v>
      </c>
      <c r="O119" s="86"/>
      <c r="P119" s="215">
        <f>O119*H119</f>
        <v>0</v>
      </c>
      <c r="Q119" s="215">
        <v>3.6000000000000001E-05</v>
      </c>
      <c r="R119" s="215">
        <f>Q119*H119</f>
        <v>0.0022166640000000001</v>
      </c>
      <c r="S119" s="215">
        <v>0</v>
      </c>
      <c r="T119" s="216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7" t="s">
        <v>141</v>
      </c>
      <c r="AT119" s="217" t="s">
        <v>136</v>
      </c>
      <c r="AU119" s="217" t="s">
        <v>85</v>
      </c>
      <c r="AY119" s="19" t="s">
        <v>134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9" t="s">
        <v>83</v>
      </c>
      <c r="BK119" s="218">
        <f>ROUND(I119*H119,2)</f>
        <v>0</v>
      </c>
      <c r="BL119" s="19" t="s">
        <v>141</v>
      </c>
      <c r="BM119" s="217" t="s">
        <v>241</v>
      </c>
    </row>
    <row r="120" s="2" customFormat="1">
      <c r="A120" s="40"/>
      <c r="B120" s="41"/>
      <c r="C120" s="42"/>
      <c r="D120" s="219" t="s">
        <v>143</v>
      </c>
      <c r="E120" s="42"/>
      <c r="F120" s="220" t="s">
        <v>362</v>
      </c>
      <c r="G120" s="42"/>
      <c r="H120" s="42"/>
      <c r="I120" s="221"/>
      <c r="J120" s="42"/>
      <c r="K120" s="42"/>
      <c r="L120" s="46"/>
      <c r="M120" s="222"/>
      <c r="N120" s="223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143</v>
      </c>
      <c r="AU120" s="19" t="s">
        <v>85</v>
      </c>
    </row>
    <row r="121" s="2" customFormat="1" ht="16.5" customHeight="1">
      <c r="A121" s="40"/>
      <c r="B121" s="41"/>
      <c r="C121" s="206" t="s">
        <v>194</v>
      </c>
      <c r="D121" s="206" t="s">
        <v>136</v>
      </c>
      <c r="E121" s="207" t="s">
        <v>1001</v>
      </c>
      <c r="F121" s="208" t="s">
        <v>1002</v>
      </c>
      <c r="G121" s="209" t="s">
        <v>139</v>
      </c>
      <c r="H121" s="210">
        <v>36.218000000000004</v>
      </c>
      <c r="I121" s="211"/>
      <c r="J121" s="212">
        <f>ROUND(I121*H121,2)</f>
        <v>0</v>
      </c>
      <c r="K121" s="208" t="s">
        <v>140</v>
      </c>
      <c r="L121" s="46"/>
      <c r="M121" s="213" t="s">
        <v>19</v>
      </c>
      <c r="N121" s="214" t="s">
        <v>46</v>
      </c>
      <c r="O121" s="86"/>
      <c r="P121" s="215">
        <f>O121*H121</f>
        <v>0</v>
      </c>
      <c r="Q121" s="215">
        <v>0.0025000000000000001</v>
      </c>
      <c r="R121" s="215">
        <f>Q121*H121</f>
        <v>0.090545000000000014</v>
      </c>
      <c r="S121" s="215">
        <v>0</v>
      </c>
      <c r="T121" s="216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7" t="s">
        <v>141</v>
      </c>
      <c r="AT121" s="217" t="s">
        <v>136</v>
      </c>
      <c r="AU121" s="217" t="s">
        <v>85</v>
      </c>
      <c r="AY121" s="19" t="s">
        <v>134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9" t="s">
        <v>83</v>
      </c>
      <c r="BK121" s="218">
        <f>ROUND(I121*H121,2)</f>
        <v>0</v>
      </c>
      <c r="BL121" s="19" t="s">
        <v>141</v>
      </c>
      <c r="BM121" s="217" t="s">
        <v>256</v>
      </c>
    </row>
    <row r="122" s="2" customFormat="1">
      <c r="A122" s="40"/>
      <c r="B122" s="41"/>
      <c r="C122" s="42"/>
      <c r="D122" s="219" t="s">
        <v>143</v>
      </c>
      <c r="E122" s="42"/>
      <c r="F122" s="220" t="s">
        <v>1003</v>
      </c>
      <c r="G122" s="42"/>
      <c r="H122" s="42"/>
      <c r="I122" s="221"/>
      <c r="J122" s="42"/>
      <c r="K122" s="42"/>
      <c r="L122" s="46"/>
      <c r="M122" s="222"/>
      <c r="N122" s="223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143</v>
      </c>
      <c r="AU122" s="19" t="s">
        <v>85</v>
      </c>
    </row>
    <row r="123" s="13" customFormat="1">
      <c r="A123" s="13"/>
      <c r="B123" s="224"/>
      <c r="C123" s="225"/>
      <c r="D123" s="226" t="s">
        <v>145</v>
      </c>
      <c r="E123" s="227" t="s">
        <v>19</v>
      </c>
      <c r="F123" s="228" t="s">
        <v>1123</v>
      </c>
      <c r="G123" s="225"/>
      <c r="H123" s="229">
        <v>24.338000000000001</v>
      </c>
      <c r="I123" s="230"/>
      <c r="J123" s="225"/>
      <c r="K123" s="225"/>
      <c r="L123" s="231"/>
      <c r="M123" s="232"/>
      <c r="N123" s="233"/>
      <c r="O123" s="233"/>
      <c r="P123" s="233"/>
      <c r="Q123" s="233"/>
      <c r="R123" s="233"/>
      <c r="S123" s="233"/>
      <c r="T123" s="234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5" t="s">
        <v>145</v>
      </c>
      <c r="AU123" s="235" t="s">
        <v>85</v>
      </c>
      <c r="AV123" s="13" t="s">
        <v>85</v>
      </c>
      <c r="AW123" s="13" t="s">
        <v>37</v>
      </c>
      <c r="AX123" s="13" t="s">
        <v>75</v>
      </c>
      <c r="AY123" s="235" t="s">
        <v>134</v>
      </c>
    </row>
    <row r="124" s="13" customFormat="1">
      <c r="A124" s="13"/>
      <c r="B124" s="224"/>
      <c r="C124" s="225"/>
      <c r="D124" s="226" t="s">
        <v>145</v>
      </c>
      <c r="E124" s="227" t="s">
        <v>19</v>
      </c>
      <c r="F124" s="228" t="s">
        <v>1121</v>
      </c>
      <c r="G124" s="225"/>
      <c r="H124" s="229">
        <v>6.4000000000000004</v>
      </c>
      <c r="I124" s="230"/>
      <c r="J124" s="225"/>
      <c r="K124" s="225"/>
      <c r="L124" s="231"/>
      <c r="M124" s="232"/>
      <c r="N124" s="233"/>
      <c r="O124" s="233"/>
      <c r="P124" s="233"/>
      <c r="Q124" s="233"/>
      <c r="R124" s="233"/>
      <c r="S124" s="233"/>
      <c r="T124" s="234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5" t="s">
        <v>145</v>
      </c>
      <c r="AU124" s="235" t="s">
        <v>85</v>
      </c>
      <c r="AV124" s="13" t="s">
        <v>85</v>
      </c>
      <c r="AW124" s="13" t="s">
        <v>37</v>
      </c>
      <c r="AX124" s="13" t="s">
        <v>75</v>
      </c>
      <c r="AY124" s="235" t="s">
        <v>134</v>
      </c>
    </row>
    <row r="125" s="13" customFormat="1">
      <c r="A125" s="13"/>
      <c r="B125" s="224"/>
      <c r="C125" s="225"/>
      <c r="D125" s="226" t="s">
        <v>145</v>
      </c>
      <c r="E125" s="227" t="s">
        <v>19</v>
      </c>
      <c r="F125" s="228" t="s">
        <v>1124</v>
      </c>
      <c r="G125" s="225"/>
      <c r="H125" s="229">
        <v>5.4800000000000004</v>
      </c>
      <c r="I125" s="230"/>
      <c r="J125" s="225"/>
      <c r="K125" s="225"/>
      <c r="L125" s="231"/>
      <c r="M125" s="232"/>
      <c r="N125" s="233"/>
      <c r="O125" s="233"/>
      <c r="P125" s="233"/>
      <c r="Q125" s="233"/>
      <c r="R125" s="233"/>
      <c r="S125" s="233"/>
      <c r="T125" s="234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5" t="s">
        <v>145</v>
      </c>
      <c r="AU125" s="235" t="s">
        <v>85</v>
      </c>
      <c r="AV125" s="13" t="s">
        <v>85</v>
      </c>
      <c r="AW125" s="13" t="s">
        <v>37</v>
      </c>
      <c r="AX125" s="13" t="s">
        <v>75</v>
      </c>
      <c r="AY125" s="235" t="s">
        <v>134</v>
      </c>
    </row>
    <row r="126" s="14" customFormat="1">
      <c r="A126" s="14"/>
      <c r="B126" s="236"/>
      <c r="C126" s="237"/>
      <c r="D126" s="226" t="s">
        <v>145</v>
      </c>
      <c r="E126" s="238" t="s">
        <v>19</v>
      </c>
      <c r="F126" s="239" t="s">
        <v>147</v>
      </c>
      <c r="G126" s="237"/>
      <c r="H126" s="240">
        <v>36.218000000000004</v>
      </c>
      <c r="I126" s="241"/>
      <c r="J126" s="237"/>
      <c r="K126" s="237"/>
      <c r="L126" s="242"/>
      <c r="M126" s="243"/>
      <c r="N126" s="244"/>
      <c r="O126" s="244"/>
      <c r="P126" s="244"/>
      <c r="Q126" s="244"/>
      <c r="R126" s="244"/>
      <c r="S126" s="244"/>
      <c r="T126" s="245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6" t="s">
        <v>145</v>
      </c>
      <c r="AU126" s="246" t="s">
        <v>85</v>
      </c>
      <c r="AV126" s="14" t="s">
        <v>141</v>
      </c>
      <c r="AW126" s="14" t="s">
        <v>37</v>
      </c>
      <c r="AX126" s="14" t="s">
        <v>83</v>
      </c>
      <c r="AY126" s="246" t="s">
        <v>134</v>
      </c>
    </row>
    <row r="127" s="2" customFormat="1" ht="21.75" customHeight="1">
      <c r="A127" s="40"/>
      <c r="B127" s="41"/>
      <c r="C127" s="206" t="s">
        <v>173</v>
      </c>
      <c r="D127" s="206" t="s">
        <v>136</v>
      </c>
      <c r="E127" s="207" t="s">
        <v>364</v>
      </c>
      <c r="F127" s="208" t="s">
        <v>365</v>
      </c>
      <c r="G127" s="209" t="s">
        <v>245</v>
      </c>
      <c r="H127" s="210">
        <v>0.70299999999999996</v>
      </c>
      <c r="I127" s="211"/>
      <c r="J127" s="212">
        <f>ROUND(I127*H127,2)</f>
        <v>0</v>
      </c>
      <c r="K127" s="208" t="s">
        <v>140</v>
      </c>
      <c r="L127" s="46"/>
      <c r="M127" s="213" t="s">
        <v>19</v>
      </c>
      <c r="N127" s="214" t="s">
        <v>46</v>
      </c>
      <c r="O127" s="86"/>
      <c r="P127" s="215">
        <f>O127*H127</f>
        <v>0</v>
      </c>
      <c r="Q127" s="215">
        <v>1.038303</v>
      </c>
      <c r="R127" s="215">
        <f>Q127*H127</f>
        <v>0.72992700899999996</v>
      </c>
      <c r="S127" s="215">
        <v>0</v>
      </c>
      <c r="T127" s="216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7" t="s">
        <v>141</v>
      </c>
      <c r="AT127" s="217" t="s">
        <v>136</v>
      </c>
      <c r="AU127" s="217" t="s">
        <v>85</v>
      </c>
      <c r="AY127" s="19" t="s">
        <v>134</v>
      </c>
      <c r="BE127" s="218">
        <f>IF(N127="základní",J127,0)</f>
        <v>0</v>
      </c>
      <c r="BF127" s="218">
        <f>IF(N127="snížená",J127,0)</f>
        <v>0</v>
      </c>
      <c r="BG127" s="218">
        <f>IF(N127="zákl. přenesená",J127,0)</f>
        <v>0</v>
      </c>
      <c r="BH127" s="218">
        <f>IF(N127="sníž. přenesená",J127,0)</f>
        <v>0</v>
      </c>
      <c r="BI127" s="218">
        <f>IF(N127="nulová",J127,0)</f>
        <v>0</v>
      </c>
      <c r="BJ127" s="19" t="s">
        <v>83</v>
      </c>
      <c r="BK127" s="218">
        <f>ROUND(I127*H127,2)</f>
        <v>0</v>
      </c>
      <c r="BL127" s="19" t="s">
        <v>141</v>
      </c>
      <c r="BM127" s="217" t="s">
        <v>266</v>
      </c>
    </row>
    <row r="128" s="2" customFormat="1">
      <c r="A128" s="40"/>
      <c r="B128" s="41"/>
      <c r="C128" s="42"/>
      <c r="D128" s="219" t="s">
        <v>143</v>
      </c>
      <c r="E128" s="42"/>
      <c r="F128" s="220" t="s">
        <v>367</v>
      </c>
      <c r="G128" s="42"/>
      <c r="H128" s="42"/>
      <c r="I128" s="221"/>
      <c r="J128" s="42"/>
      <c r="K128" s="42"/>
      <c r="L128" s="46"/>
      <c r="M128" s="222"/>
      <c r="N128" s="223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143</v>
      </c>
      <c r="AU128" s="19" t="s">
        <v>85</v>
      </c>
    </row>
    <row r="129" s="13" customFormat="1">
      <c r="A129" s="13"/>
      <c r="B129" s="224"/>
      <c r="C129" s="225"/>
      <c r="D129" s="226" t="s">
        <v>145</v>
      </c>
      <c r="E129" s="227" t="s">
        <v>19</v>
      </c>
      <c r="F129" s="228" t="s">
        <v>1125</v>
      </c>
      <c r="G129" s="225"/>
      <c r="H129" s="229">
        <v>0.70299999999999996</v>
      </c>
      <c r="I129" s="230"/>
      <c r="J129" s="225"/>
      <c r="K129" s="225"/>
      <c r="L129" s="231"/>
      <c r="M129" s="232"/>
      <c r="N129" s="233"/>
      <c r="O129" s="233"/>
      <c r="P129" s="233"/>
      <c r="Q129" s="233"/>
      <c r="R129" s="233"/>
      <c r="S129" s="233"/>
      <c r="T129" s="23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5" t="s">
        <v>145</v>
      </c>
      <c r="AU129" s="235" t="s">
        <v>85</v>
      </c>
      <c r="AV129" s="13" t="s">
        <v>85</v>
      </c>
      <c r="AW129" s="13" t="s">
        <v>37</v>
      </c>
      <c r="AX129" s="13" t="s">
        <v>75</v>
      </c>
      <c r="AY129" s="235" t="s">
        <v>134</v>
      </c>
    </row>
    <row r="130" s="14" customFormat="1">
      <c r="A130" s="14"/>
      <c r="B130" s="236"/>
      <c r="C130" s="237"/>
      <c r="D130" s="226" t="s">
        <v>145</v>
      </c>
      <c r="E130" s="238" t="s">
        <v>19</v>
      </c>
      <c r="F130" s="239" t="s">
        <v>147</v>
      </c>
      <c r="G130" s="237"/>
      <c r="H130" s="240">
        <v>0.70299999999999996</v>
      </c>
      <c r="I130" s="241"/>
      <c r="J130" s="237"/>
      <c r="K130" s="237"/>
      <c r="L130" s="242"/>
      <c r="M130" s="243"/>
      <c r="N130" s="244"/>
      <c r="O130" s="244"/>
      <c r="P130" s="244"/>
      <c r="Q130" s="244"/>
      <c r="R130" s="244"/>
      <c r="S130" s="244"/>
      <c r="T130" s="245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6" t="s">
        <v>145</v>
      </c>
      <c r="AU130" s="246" t="s">
        <v>85</v>
      </c>
      <c r="AV130" s="14" t="s">
        <v>141</v>
      </c>
      <c r="AW130" s="14" t="s">
        <v>37</v>
      </c>
      <c r="AX130" s="14" t="s">
        <v>83</v>
      </c>
      <c r="AY130" s="246" t="s">
        <v>134</v>
      </c>
    </row>
    <row r="131" s="2" customFormat="1" ht="21.75" customHeight="1">
      <c r="A131" s="40"/>
      <c r="B131" s="41"/>
      <c r="C131" s="206" t="s">
        <v>210</v>
      </c>
      <c r="D131" s="206" t="s">
        <v>136</v>
      </c>
      <c r="E131" s="207" t="s">
        <v>1126</v>
      </c>
      <c r="F131" s="208" t="s">
        <v>1127</v>
      </c>
      <c r="G131" s="209" t="s">
        <v>245</v>
      </c>
      <c r="H131" s="210">
        <v>0.64200000000000002</v>
      </c>
      <c r="I131" s="211"/>
      <c r="J131" s="212">
        <f>ROUND(I131*H131,2)</f>
        <v>0</v>
      </c>
      <c r="K131" s="208" t="s">
        <v>140</v>
      </c>
      <c r="L131" s="46"/>
      <c r="M131" s="213" t="s">
        <v>19</v>
      </c>
      <c r="N131" s="214" t="s">
        <v>46</v>
      </c>
      <c r="O131" s="86"/>
      <c r="P131" s="215">
        <f>O131*H131</f>
        <v>0</v>
      </c>
      <c r="Q131" s="215">
        <v>1.0597380000000001</v>
      </c>
      <c r="R131" s="215">
        <f>Q131*H131</f>
        <v>0.68035179600000006</v>
      </c>
      <c r="S131" s="215">
        <v>0</v>
      </c>
      <c r="T131" s="216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7" t="s">
        <v>141</v>
      </c>
      <c r="AT131" s="217" t="s">
        <v>136</v>
      </c>
      <c r="AU131" s="217" t="s">
        <v>85</v>
      </c>
      <c r="AY131" s="19" t="s">
        <v>134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9" t="s">
        <v>83</v>
      </c>
      <c r="BK131" s="218">
        <f>ROUND(I131*H131,2)</f>
        <v>0</v>
      </c>
      <c r="BL131" s="19" t="s">
        <v>141</v>
      </c>
      <c r="BM131" s="217" t="s">
        <v>277</v>
      </c>
    </row>
    <row r="132" s="2" customFormat="1">
      <c r="A132" s="40"/>
      <c r="B132" s="41"/>
      <c r="C132" s="42"/>
      <c r="D132" s="219" t="s">
        <v>143</v>
      </c>
      <c r="E132" s="42"/>
      <c r="F132" s="220" t="s">
        <v>1128</v>
      </c>
      <c r="G132" s="42"/>
      <c r="H132" s="42"/>
      <c r="I132" s="221"/>
      <c r="J132" s="42"/>
      <c r="K132" s="42"/>
      <c r="L132" s="46"/>
      <c r="M132" s="222"/>
      <c r="N132" s="223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143</v>
      </c>
      <c r="AU132" s="19" t="s">
        <v>85</v>
      </c>
    </row>
    <row r="133" s="13" customFormat="1">
      <c r="A133" s="13"/>
      <c r="B133" s="224"/>
      <c r="C133" s="225"/>
      <c r="D133" s="226" t="s">
        <v>145</v>
      </c>
      <c r="E133" s="227" t="s">
        <v>19</v>
      </c>
      <c r="F133" s="228" t="s">
        <v>1129</v>
      </c>
      <c r="G133" s="225"/>
      <c r="H133" s="229">
        <v>0.64200000000000002</v>
      </c>
      <c r="I133" s="230"/>
      <c r="J133" s="225"/>
      <c r="K133" s="225"/>
      <c r="L133" s="231"/>
      <c r="M133" s="232"/>
      <c r="N133" s="233"/>
      <c r="O133" s="233"/>
      <c r="P133" s="233"/>
      <c r="Q133" s="233"/>
      <c r="R133" s="233"/>
      <c r="S133" s="233"/>
      <c r="T133" s="23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5" t="s">
        <v>145</v>
      </c>
      <c r="AU133" s="235" t="s">
        <v>85</v>
      </c>
      <c r="AV133" s="13" t="s">
        <v>85</v>
      </c>
      <c r="AW133" s="13" t="s">
        <v>37</v>
      </c>
      <c r="AX133" s="13" t="s">
        <v>75</v>
      </c>
      <c r="AY133" s="235" t="s">
        <v>134</v>
      </c>
    </row>
    <row r="134" s="14" customFormat="1">
      <c r="A134" s="14"/>
      <c r="B134" s="236"/>
      <c r="C134" s="237"/>
      <c r="D134" s="226" t="s">
        <v>145</v>
      </c>
      <c r="E134" s="238" t="s">
        <v>19</v>
      </c>
      <c r="F134" s="239" t="s">
        <v>147</v>
      </c>
      <c r="G134" s="237"/>
      <c r="H134" s="240">
        <v>0.64200000000000002</v>
      </c>
      <c r="I134" s="241"/>
      <c r="J134" s="237"/>
      <c r="K134" s="237"/>
      <c r="L134" s="242"/>
      <c r="M134" s="243"/>
      <c r="N134" s="244"/>
      <c r="O134" s="244"/>
      <c r="P134" s="244"/>
      <c r="Q134" s="244"/>
      <c r="R134" s="244"/>
      <c r="S134" s="244"/>
      <c r="T134" s="245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6" t="s">
        <v>145</v>
      </c>
      <c r="AU134" s="246" t="s">
        <v>85</v>
      </c>
      <c r="AV134" s="14" t="s">
        <v>141</v>
      </c>
      <c r="AW134" s="14" t="s">
        <v>37</v>
      </c>
      <c r="AX134" s="14" t="s">
        <v>83</v>
      </c>
      <c r="AY134" s="246" t="s">
        <v>134</v>
      </c>
    </row>
    <row r="135" s="2" customFormat="1" ht="24.15" customHeight="1">
      <c r="A135" s="40"/>
      <c r="B135" s="41"/>
      <c r="C135" s="206" t="s">
        <v>217</v>
      </c>
      <c r="D135" s="206" t="s">
        <v>136</v>
      </c>
      <c r="E135" s="207" t="s">
        <v>721</v>
      </c>
      <c r="F135" s="208" t="s">
        <v>722</v>
      </c>
      <c r="G135" s="209" t="s">
        <v>245</v>
      </c>
      <c r="H135" s="210">
        <v>1.7430000000000001</v>
      </c>
      <c r="I135" s="211"/>
      <c r="J135" s="212">
        <f>ROUND(I135*H135,2)</f>
        <v>0</v>
      </c>
      <c r="K135" s="208" t="s">
        <v>140</v>
      </c>
      <c r="L135" s="46"/>
      <c r="M135" s="213" t="s">
        <v>19</v>
      </c>
      <c r="N135" s="214" t="s">
        <v>46</v>
      </c>
      <c r="O135" s="86"/>
      <c r="P135" s="215">
        <f>O135*H135</f>
        <v>0</v>
      </c>
      <c r="Q135" s="215">
        <v>0</v>
      </c>
      <c r="R135" s="215">
        <f>Q135*H135</f>
        <v>0</v>
      </c>
      <c r="S135" s="215">
        <v>0</v>
      </c>
      <c r="T135" s="216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7" t="s">
        <v>141</v>
      </c>
      <c r="AT135" s="217" t="s">
        <v>136</v>
      </c>
      <c r="AU135" s="217" t="s">
        <v>85</v>
      </c>
      <c r="AY135" s="19" t="s">
        <v>134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9" t="s">
        <v>83</v>
      </c>
      <c r="BK135" s="218">
        <f>ROUND(I135*H135,2)</f>
        <v>0</v>
      </c>
      <c r="BL135" s="19" t="s">
        <v>141</v>
      </c>
      <c r="BM135" s="217" t="s">
        <v>293</v>
      </c>
    </row>
    <row r="136" s="2" customFormat="1">
      <c r="A136" s="40"/>
      <c r="B136" s="41"/>
      <c r="C136" s="42"/>
      <c r="D136" s="219" t="s">
        <v>143</v>
      </c>
      <c r="E136" s="42"/>
      <c r="F136" s="220" t="s">
        <v>724</v>
      </c>
      <c r="G136" s="42"/>
      <c r="H136" s="42"/>
      <c r="I136" s="221"/>
      <c r="J136" s="42"/>
      <c r="K136" s="42"/>
      <c r="L136" s="46"/>
      <c r="M136" s="222"/>
      <c r="N136" s="223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143</v>
      </c>
      <c r="AU136" s="19" t="s">
        <v>85</v>
      </c>
    </row>
    <row r="137" s="2" customFormat="1" ht="24.15" customHeight="1">
      <c r="A137" s="40"/>
      <c r="B137" s="41"/>
      <c r="C137" s="206" t="s">
        <v>222</v>
      </c>
      <c r="D137" s="206" t="s">
        <v>136</v>
      </c>
      <c r="E137" s="207" t="s">
        <v>721</v>
      </c>
      <c r="F137" s="208" t="s">
        <v>722</v>
      </c>
      <c r="G137" s="209" t="s">
        <v>245</v>
      </c>
      <c r="H137" s="210">
        <v>0.13900000000000001</v>
      </c>
      <c r="I137" s="211"/>
      <c r="J137" s="212">
        <f>ROUND(I137*H137,2)</f>
        <v>0</v>
      </c>
      <c r="K137" s="208" t="s">
        <v>140</v>
      </c>
      <c r="L137" s="46"/>
      <c r="M137" s="213" t="s">
        <v>19</v>
      </c>
      <c r="N137" s="214" t="s">
        <v>46</v>
      </c>
      <c r="O137" s="86"/>
      <c r="P137" s="215">
        <f>O137*H137</f>
        <v>0</v>
      </c>
      <c r="Q137" s="215">
        <v>0</v>
      </c>
      <c r="R137" s="215">
        <f>Q137*H137</f>
        <v>0</v>
      </c>
      <c r="S137" s="215">
        <v>0</v>
      </c>
      <c r="T137" s="216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17" t="s">
        <v>141</v>
      </c>
      <c r="AT137" s="217" t="s">
        <v>136</v>
      </c>
      <c r="AU137" s="217" t="s">
        <v>85</v>
      </c>
      <c r="AY137" s="19" t="s">
        <v>134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19" t="s">
        <v>83</v>
      </c>
      <c r="BK137" s="218">
        <f>ROUND(I137*H137,2)</f>
        <v>0</v>
      </c>
      <c r="BL137" s="19" t="s">
        <v>141</v>
      </c>
      <c r="BM137" s="217" t="s">
        <v>303</v>
      </c>
    </row>
    <row r="138" s="2" customFormat="1">
      <c r="A138" s="40"/>
      <c r="B138" s="41"/>
      <c r="C138" s="42"/>
      <c r="D138" s="219" t="s">
        <v>143</v>
      </c>
      <c r="E138" s="42"/>
      <c r="F138" s="220" t="s">
        <v>724</v>
      </c>
      <c r="G138" s="42"/>
      <c r="H138" s="42"/>
      <c r="I138" s="221"/>
      <c r="J138" s="42"/>
      <c r="K138" s="42"/>
      <c r="L138" s="46"/>
      <c r="M138" s="222"/>
      <c r="N138" s="223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143</v>
      </c>
      <c r="AU138" s="19" t="s">
        <v>85</v>
      </c>
    </row>
    <row r="139" s="12" customFormat="1" ht="22.8" customHeight="1">
      <c r="A139" s="12"/>
      <c r="B139" s="190"/>
      <c r="C139" s="191"/>
      <c r="D139" s="192" t="s">
        <v>74</v>
      </c>
      <c r="E139" s="204" t="s">
        <v>194</v>
      </c>
      <c r="F139" s="204" t="s">
        <v>1026</v>
      </c>
      <c r="G139" s="191"/>
      <c r="H139" s="191"/>
      <c r="I139" s="194"/>
      <c r="J139" s="205">
        <f>BK139</f>
        <v>0</v>
      </c>
      <c r="K139" s="191"/>
      <c r="L139" s="196"/>
      <c r="M139" s="197"/>
      <c r="N139" s="198"/>
      <c r="O139" s="198"/>
      <c r="P139" s="199">
        <f>SUM(P140:P168)</f>
        <v>0</v>
      </c>
      <c r="Q139" s="198"/>
      <c r="R139" s="199">
        <f>SUM(R140:R168)</f>
        <v>0.14997579999999999</v>
      </c>
      <c r="S139" s="198"/>
      <c r="T139" s="200">
        <f>SUM(T140:T168)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01" t="s">
        <v>83</v>
      </c>
      <c r="AT139" s="202" t="s">
        <v>74</v>
      </c>
      <c r="AU139" s="202" t="s">
        <v>83</v>
      </c>
      <c r="AY139" s="201" t="s">
        <v>134</v>
      </c>
      <c r="BK139" s="203">
        <f>SUM(BK140:BK168)</f>
        <v>0</v>
      </c>
    </row>
    <row r="140" s="2" customFormat="1" ht="16.5" customHeight="1">
      <c r="A140" s="40"/>
      <c r="B140" s="41"/>
      <c r="C140" s="206" t="s">
        <v>230</v>
      </c>
      <c r="D140" s="206" t="s">
        <v>136</v>
      </c>
      <c r="E140" s="207" t="s">
        <v>1130</v>
      </c>
      <c r="F140" s="208" t="s">
        <v>1131</v>
      </c>
      <c r="G140" s="209" t="s">
        <v>1032</v>
      </c>
      <c r="H140" s="210">
        <v>1</v>
      </c>
      <c r="I140" s="211"/>
      <c r="J140" s="212">
        <f>ROUND(I140*H140,2)</f>
        <v>0</v>
      </c>
      <c r="K140" s="208" t="s">
        <v>19</v>
      </c>
      <c r="L140" s="46"/>
      <c r="M140" s="213" t="s">
        <v>19</v>
      </c>
      <c r="N140" s="214" t="s">
        <v>46</v>
      </c>
      <c r="O140" s="86"/>
      <c r="P140" s="215">
        <f>O140*H140</f>
        <v>0</v>
      </c>
      <c r="Q140" s="215">
        <v>0</v>
      </c>
      <c r="R140" s="215">
        <f>Q140*H140</f>
        <v>0</v>
      </c>
      <c r="S140" s="215">
        <v>0</v>
      </c>
      <c r="T140" s="216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7" t="s">
        <v>141</v>
      </c>
      <c r="AT140" s="217" t="s">
        <v>136</v>
      </c>
      <c r="AU140" s="217" t="s">
        <v>85</v>
      </c>
      <c r="AY140" s="19" t="s">
        <v>134</v>
      </c>
      <c r="BE140" s="218">
        <f>IF(N140="základní",J140,0)</f>
        <v>0</v>
      </c>
      <c r="BF140" s="218">
        <f>IF(N140="snížená",J140,0)</f>
        <v>0</v>
      </c>
      <c r="BG140" s="218">
        <f>IF(N140="zákl. přenesená",J140,0)</f>
        <v>0</v>
      </c>
      <c r="BH140" s="218">
        <f>IF(N140="sníž. přenesená",J140,0)</f>
        <v>0</v>
      </c>
      <c r="BI140" s="218">
        <f>IF(N140="nulová",J140,0)</f>
        <v>0</v>
      </c>
      <c r="BJ140" s="19" t="s">
        <v>83</v>
      </c>
      <c r="BK140" s="218">
        <f>ROUND(I140*H140,2)</f>
        <v>0</v>
      </c>
      <c r="BL140" s="19" t="s">
        <v>141</v>
      </c>
      <c r="BM140" s="217" t="s">
        <v>317</v>
      </c>
    </row>
    <row r="141" s="2" customFormat="1">
      <c r="A141" s="40"/>
      <c r="B141" s="41"/>
      <c r="C141" s="42"/>
      <c r="D141" s="226" t="s">
        <v>740</v>
      </c>
      <c r="E141" s="42"/>
      <c r="F141" s="278" t="s">
        <v>1132</v>
      </c>
      <c r="G141" s="42"/>
      <c r="H141" s="42"/>
      <c r="I141" s="221"/>
      <c r="J141" s="42"/>
      <c r="K141" s="42"/>
      <c r="L141" s="46"/>
      <c r="M141" s="222"/>
      <c r="N141" s="223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740</v>
      </c>
      <c r="AU141" s="19" t="s">
        <v>85</v>
      </c>
    </row>
    <row r="142" s="2" customFormat="1" ht="24.15" customHeight="1">
      <c r="A142" s="40"/>
      <c r="B142" s="41"/>
      <c r="C142" s="206" t="s">
        <v>8</v>
      </c>
      <c r="D142" s="206" t="s">
        <v>136</v>
      </c>
      <c r="E142" s="207" t="s">
        <v>1133</v>
      </c>
      <c r="F142" s="208" t="s">
        <v>1134</v>
      </c>
      <c r="G142" s="209" t="s">
        <v>245</v>
      </c>
      <c r="H142" s="210">
        <v>1.919</v>
      </c>
      <c r="I142" s="211"/>
      <c r="J142" s="212">
        <f>ROUND(I142*H142,2)</f>
        <v>0</v>
      </c>
      <c r="K142" s="208" t="s">
        <v>140</v>
      </c>
      <c r="L142" s="46"/>
      <c r="M142" s="213" t="s">
        <v>19</v>
      </c>
      <c r="N142" s="214" t="s">
        <v>46</v>
      </c>
      <c r="O142" s="86"/>
      <c r="P142" s="215">
        <f>O142*H142</f>
        <v>0</v>
      </c>
      <c r="Q142" s="215">
        <v>0.044999999999999998</v>
      </c>
      <c r="R142" s="215">
        <f>Q142*H142</f>
        <v>0.086355000000000001</v>
      </c>
      <c r="S142" s="215">
        <v>0</v>
      </c>
      <c r="T142" s="216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7" t="s">
        <v>141</v>
      </c>
      <c r="AT142" s="217" t="s">
        <v>136</v>
      </c>
      <c r="AU142" s="217" t="s">
        <v>85</v>
      </c>
      <c r="AY142" s="19" t="s">
        <v>134</v>
      </c>
      <c r="BE142" s="218">
        <f>IF(N142="základní",J142,0)</f>
        <v>0</v>
      </c>
      <c r="BF142" s="218">
        <f>IF(N142="snížená",J142,0)</f>
        <v>0</v>
      </c>
      <c r="BG142" s="218">
        <f>IF(N142="zákl. přenesená",J142,0)</f>
        <v>0</v>
      </c>
      <c r="BH142" s="218">
        <f>IF(N142="sníž. přenesená",J142,0)</f>
        <v>0</v>
      </c>
      <c r="BI142" s="218">
        <f>IF(N142="nulová",J142,0)</f>
        <v>0</v>
      </c>
      <c r="BJ142" s="19" t="s">
        <v>83</v>
      </c>
      <c r="BK142" s="218">
        <f>ROUND(I142*H142,2)</f>
        <v>0</v>
      </c>
      <c r="BL142" s="19" t="s">
        <v>141</v>
      </c>
      <c r="BM142" s="217" t="s">
        <v>336</v>
      </c>
    </row>
    <row r="143" s="2" customFormat="1">
      <c r="A143" s="40"/>
      <c r="B143" s="41"/>
      <c r="C143" s="42"/>
      <c r="D143" s="219" t="s">
        <v>143</v>
      </c>
      <c r="E143" s="42"/>
      <c r="F143" s="220" t="s">
        <v>1135</v>
      </c>
      <c r="G143" s="42"/>
      <c r="H143" s="42"/>
      <c r="I143" s="221"/>
      <c r="J143" s="42"/>
      <c r="K143" s="42"/>
      <c r="L143" s="46"/>
      <c r="M143" s="222"/>
      <c r="N143" s="223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143</v>
      </c>
      <c r="AU143" s="19" t="s">
        <v>85</v>
      </c>
    </row>
    <row r="144" s="13" customFormat="1">
      <c r="A144" s="13"/>
      <c r="B144" s="224"/>
      <c r="C144" s="225"/>
      <c r="D144" s="226" t="s">
        <v>145</v>
      </c>
      <c r="E144" s="227" t="s">
        <v>19</v>
      </c>
      <c r="F144" s="228" t="s">
        <v>1136</v>
      </c>
      <c r="G144" s="225"/>
      <c r="H144" s="229">
        <v>1.919</v>
      </c>
      <c r="I144" s="230"/>
      <c r="J144" s="225"/>
      <c r="K144" s="225"/>
      <c r="L144" s="231"/>
      <c r="M144" s="232"/>
      <c r="N144" s="233"/>
      <c r="O144" s="233"/>
      <c r="P144" s="233"/>
      <c r="Q144" s="233"/>
      <c r="R144" s="233"/>
      <c r="S144" s="233"/>
      <c r="T144" s="23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5" t="s">
        <v>145</v>
      </c>
      <c r="AU144" s="235" t="s">
        <v>85</v>
      </c>
      <c r="AV144" s="13" t="s">
        <v>85</v>
      </c>
      <c r="AW144" s="13" t="s">
        <v>37</v>
      </c>
      <c r="AX144" s="13" t="s">
        <v>75</v>
      </c>
      <c r="AY144" s="235" t="s">
        <v>134</v>
      </c>
    </row>
    <row r="145" s="14" customFormat="1">
      <c r="A145" s="14"/>
      <c r="B145" s="236"/>
      <c r="C145" s="237"/>
      <c r="D145" s="226" t="s">
        <v>145</v>
      </c>
      <c r="E145" s="238" t="s">
        <v>19</v>
      </c>
      <c r="F145" s="239" t="s">
        <v>147</v>
      </c>
      <c r="G145" s="237"/>
      <c r="H145" s="240">
        <v>1.919</v>
      </c>
      <c r="I145" s="241"/>
      <c r="J145" s="237"/>
      <c r="K145" s="237"/>
      <c r="L145" s="242"/>
      <c r="M145" s="243"/>
      <c r="N145" s="244"/>
      <c r="O145" s="244"/>
      <c r="P145" s="244"/>
      <c r="Q145" s="244"/>
      <c r="R145" s="244"/>
      <c r="S145" s="244"/>
      <c r="T145" s="245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6" t="s">
        <v>145</v>
      </c>
      <c r="AU145" s="246" t="s">
        <v>85</v>
      </c>
      <c r="AV145" s="14" t="s">
        <v>141</v>
      </c>
      <c r="AW145" s="14" t="s">
        <v>37</v>
      </c>
      <c r="AX145" s="14" t="s">
        <v>83</v>
      </c>
      <c r="AY145" s="246" t="s">
        <v>134</v>
      </c>
    </row>
    <row r="146" s="2" customFormat="1" ht="16.5" customHeight="1">
      <c r="A146" s="40"/>
      <c r="B146" s="41"/>
      <c r="C146" s="206" t="s">
        <v>241</v>
      </c>
      <c r="D146" s="206" t="s">
        <v>136</v>
      </c>
      <c r="E146" s="207" t="s">
        <v>1027</v>
      </c>
      <c r="F146" s="208" t="s">
        <v>1028</v>
      </c>
      <c r="G146" s="209" t="s">
        <v>641</v>
      </c>
      <c r="H146" s="210">
        <v>1</v>
      </c>
      <c r="I146" s="211"/>
      <c r="J146" s="212">
        <f>ROUND(I146*H146,2)</f>
        <v>0</v>
      </c>
      <c r="K146" s="208" t="s">
        <v>140</v>
      </c>
      <c r="L146" s="46"/>
      <c r="M146" s="213" t="s">
        <v>19</v>
      </c>
      <c r="N146" s="214" t="s">
        <v>46</v>
      </c>
      <c r="O146" s="86"/>
      <c r="P146" s="215">
        <f>O146*H146</f>
        <v>0</v>
      </c>
      <c r="Q146" s="215">
        <v>0.00068499999999999995</v>
      </c>
      <c r="R146" s="215">
        <f>Q146*H146</f>
        <v>0.00068499999999999995</v>
      </c>
      <c r="S146" s="215">
        <v>0</v>
      </c>
      <c r="T146" s="216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17" t="s">
        <v>141</v>
      </c>
      <c r="AT146" s="217" t="s">
        <v>136</v>
      </c>
      <c r="AU146" s="217" t="s">
        <v>85</v>
      </c>
      <c r="AY146" s="19" t="s">
        <v>134</v>
      </c>
      <c r="BE146" s="218">
        <f>IF(N146="základní",J146,0)</f>
        <v>0</v>
      </c>
      <c r="BF146" s="218">
        <f>IF(N146="snížená",J146,0)</f>
        <v>0</v>
      </c>
      <c r="BG146" s="218">
        <f>IF(N146="zákl. přenesená",J146,0)</f>
        <v>0</v>
      </c>
      <c r="BH146" s="218">
        <f>IF(N146="sníž. přenesená",J146,0)</f>
        <v>0</v>
      </c>
      <c r="BI146" s="218">
        <f>IF(N146="nulová",J146,0)</f>
        <v>0</v>
      </c>
      <c r="BJ146" s="19" t="s">
        <v>83</v>
      </c>
      <c r="BK146" s="218">
        <f>ROUND(I146*H146,2)</f>
        <v>0</v>
      </c>
      <c r="BL146" s="19" t="s">
        <v>141</v>
      </c>
      <c r="BM146" s="217" t="s">
        <v>350</v>
      </c>
    </row>
    <row r="147" s="2" customFormat="1">
      <c r="A147" s="40"/>
      <c r="B147" s="41"/>
      <c r="C147" s="42"/>
      <c r="D147" s="219" t="s">
        <v>143</v>
      </c>
      <c r="E147" s="42"/>
      <c r="F147" s="220" t="s">
        <v>1029</v>
      </c>
      <c r="G147" s="42"/>
      <c r="H147" s="42"/>
      <c r="I147" s="221"/>
      <c r="J147" s="42"/>
      <c r="K147" s="42"/>
      <c r="L147" s="46"/>
      <c r="M147" s="222"/>
      <c r="N147" s="223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143</v>
      </c>
      <c r="AU147" s="19" t="s">
        <v>85</v>
      </c>
    </row>
    <row r="148" s="2" customFormat="1" ht="16.5" customHeight="1">
      <c r="A148" s="40"/>
      <c r="B148" s="41"/>
      <c r="C148" s="257" t="s">
        <v>250</v>
      </c>
      <c r="D148" s="257" t="s">
        <v>242</v>
      </c>
      <c r="E148" s="258" t="s">
        <v>1030</v>
      </c>
      <c r="F148" s="259" t="s">
        <v>1031</v>
      </c>
      <c r="G148" s="260" t="s">
        <v>1032</v>
      </c>
      <c r="H148" s="261">
        <v>1</v>
      </c>
      <c r="I148" s="262"/>
      <c r="J148" s="263">
        <f>ROUND(I148*H148,2)</f>
        <v>0</v>
      </c>
      <c r="K148" s="259" t="s">
        <v>19</v>
      </c>
      <c r="L148" s="264"/>
      <c r="M148" s="265" t="s">
        <v>19</v>
      </c>
      <c r="N148" s="266" t="s">
        <v>46</v>
      </c>
      <c r="O148" s="86"/>
      <c r="P148" s="215">
        <f>O148*H148</f>
        <v>0</v>
      </c>
      <c r="Q148" s="215">
        <v>0</v>
      </c>
      <c r="R148" s="215">
        <f>Q148*H148</f>
        <v>0</v>
      </c>
      <c r="S148" s="215">
        <v>0</v>
      </c>
      <c r="T148" s="216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7" t="s">
        <v>188</v>
      </c>
      <c r="AT148" s="217" t="s">
        <v>242</v>
      </c>
      <c r="AU148" s="217" t="s">
        <v>85</v>
      </c>
      <c r="AY148" s="19" t="s">
        <v>134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9" t="s">
        <v>83</v>
      </c>
      <c r="BK148" s="218">
        <f>ROUND(I148*H148,2)</f>
        <v>0</v>
      </c>
      <c r="BL148" s="19" t="s">
        <v>141</v>
      </c>
      <c r="BM148" s="217" t="s">
        <v>363</v>
      </c>
    </row>
    <row r="149" s="2" customFormat="1" ht="21.75" customHeight="1">
      <c r="A149" s="40"/>
      <c r="B149" s="41"/>
      <c r="C149" s="206" t="s">
        <v>256</v>
      </c>
      <c r="D149" s="206" t="s">
        <v>136</v>
      </c>
      <c r="E149" s="207" t="s">
        <v>987</v>
      </c>
      <c r="F149" s="208" t="s">
        <v>988</v>
      </c>
      <c r="G149" s="209" t="s">
        <v>139</v>
      </c>
      <c r="H149" s="210">
        <v>0.504</v>
      </c>
      <c r="I149" s="211"/>
      <c r="J149" s="212">
        <f>ROUND(I149*H149,2)</f>
        <v>0</v>
      </c>
      <c r="K149" s="208" t="s">
        <v>140</v>
      </c>
      <c r="L149" s="46"/>
      <c r="M149" s="213" t="s">
        <v>19</v>
      </c>
      <c r="N149" s="214" t="s">
        <v>46</v>
      </c>
      <c r="O149" s="86"/>
      <c r="P149" s="215">
        <f>O149*H149</f>
        <v>0</v>
      </c>
      <c r="Q149" s="215">
        <v>0.022655000000000002</v>
      </c>
      <c r="R149" s="215">
        <f>Q149*H149</f>
        <v>0.01141812</v>
      </c>
      <c r="S149" s="215">
        <v>0</v>
      </c>
      <c r="T149" s="216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17" t="s">
        <v>141</v>
      </c>
      <c r="AT149" s="217" t="s">
        <v>136</v>
      </c>
      <c r="AU149" s="217" t="s">
        <v>85</v>
      </c>
      <c r="AY149" s="19" t="s">
        <v>134</v>
      </c>
      <c r="BE149" s="218">
        <f>IF(N149="základní",J149,0)</f>
        <v>0</v>
      </c>
      <c r="BF149" s="218">
        <f>IF(N149="snížená",J149,0)</f>
        <v>0</v>
      </c>
      <c r="BG149" s="218">
        <f>IF(N149="zákl. přenesená",J149,0)</f>
        <v>0</v>
      </c>
      <c r="BH149" s="218">
        <f>IF(N149="sníž. přenesená",J149,0)</f>
        <v>0</v>
      </c>
      <c r="BI149" s="218">
        <f>IF(N149="nulová",J149,0)</f>
        <v>0</v>
      </c>
      <c r="BJ149" s="19" t="s">
        <v>83</v>
      </c>
      <c r="BK149" s="218">
        <f>ROUND(I149*H149,2)</f>
        <v>0</v>
      </c>
      <c r="BL149" s="19" t="s">
        <v>141</v>
      </c>
      <c r="BM149" s="217" t="s">
        <v>378</v>
      </c>
    </row>
    <row r="150" s="2" customFormat="1">
      <c r="A150" s="40"/>
      <c r="B150" s="41"/>
      <c r="C150" s="42"/>
      <c r="D150" s="219" t="s">
        <v>143</v>
      </c>
      <c r="E150" s="42"/>
      <c r="F150" s="220" t="s">
        <v>989</v>
      </c>
      <c r="G150" s="42"/>
      <c r="H150" s="42"/>
      <c r="I150" s="221"/>
      <c r="J150" s="42"/>
      <c r="K150" s="42"/>
      <c r="L150" s="46"/>
      <c r="M150" s="222"/>
      <c r="N150" s="223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143</v>
      </c>
      <c r="AU150" s="19" t="s">
        <v>85</v>
      </c>
    </row>
    <row r="151" s="13" customFormat="1">
      <c r="A151" s="13"/>
      <c r="B151" s="224"/>
      <c r="C151" s="225"/>
      <c r="D151" s="226" t="s">
        <v>145</v>
      </c>
      <c r="E151" s="227" t="s">
        <v>19</v>
      </c>
      <c r="F151" s="228" t="s">
        <v>1137</v>
      </c>
      <c r="G151" s="225"/>
      <c r="H151" s="229">
        <v>0.504</v>
      </c>
      <c r="I151" s="230"/>
      <c r="J151" s="225"/>
      <c r="K151" s="225"/>
      <c r="L151" s="231"/>
      <c r="M151" s="232"/>
      <c r="N151" s="233"/>
      <c r="O151" s="233"/>
      <c r="P151" s="233"/>
      <c r="Q151" s="233"/>
      <c r="R151" s="233"/>
      <c r="S151" s="233"/>
      <c r="T151" s="23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5" t="s">
        <v>145</v>
      </c>
      <c r="AU151" s="235" t="s">
        <v>85</v>
      </c>
      <c r="AV151" s="13" t="s">
        <v>85</v>
      </c>
      <c r="AW151" s="13" t="s">
        <v>37</v>
      </c>
      <c r="AX151" s="13" t="s">
        <v>75</v>
      </c>
      <c r="AY151" s="235" t="s">
        <v>134</v>
      </c>
    </row>
    <row r="152" s="14" customFormat="1">
      <c r="A152" s="14"/>
      <c r="B152" s="236"/>
      <c r="C152" s="237"/>
      <c r="D152" s="226" t="s">
        <v>145</v>
      </c>
      <c r="E152" s="238" t="s">
        <v>19</v>
      </c>
      <c r="F152" s="239" t="s">
        <v>147</v>
      </c>
      <c r="G152" s="237"/>
      <c r="H152" s="240">
        <v>0.504</v>
      </c>
      <c r="I152" s="241"/>
      <c r="J152" s="237"/>
      <c r="K152" s="237"/>
      <c r="L152" s="242"/>
      <c r="M152" s="243"/>
      <c r="N152" s="244"/>
      <c r="O152" s="244"/>
      <c r="P152" s="244"/>
      <c r="Q152" s="244"/>
      <c r="R152" s="244"/>
      <c r="S152" s="244"/>
      <c r="T152" s="245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6" t="s">
        <v>145</v>
      </c>
      <c r="AU152" s="246" t="s">
        <v>85</v>
      </c>
      <c r="AV152" s="14" t="s">
        <v>141</v>
      </c>
      <c r="AW152" s="14" t="s">
        <v>37</v>
      </c>
      <c r="AX152" s="14" t="s">
        <v>83</v>
      </c>
      <c r="AY152" s="246" t="s">
        <v>134</v>
      </c>
    </row>
    <row r="153" s="2" customFormat="1" ht="21.75" customHeight="1">
      <c r="A153" s="40"/>
      <c r="B153" s="41"/>
      <c r="C153" s="206" t="s">
        <v>200</v>
      </c>
      <c r="D153" s="206" t="s">
        <v>136</v>
      </c>
      <c r="E153" s="207" t="s">
        <v>1138</v>
      </c>
      <c r="F153" s="208" t="s">
        <v>1139</v>
      </c>
      <c r="G153" s="209" t="s">
        <v>139</v>
      </c>
      <c r="H153" s="210">
        <v>1.512</v>
      </c>
      <c r="I153" s="211"/>
      <c r="J153" s="212">
        <f>ROUND(I153*H153,2)</f>
        <v>0</v>
      </c>
      <c r="K153" s="208" t="s">
        <v>140</v>
      </c>
      <c r="L153" s="46"/>
      <c r="M153" s="213" t="s">
        <v>19</v>
      </c>
      <c r="N153" s="214" t="s">
        <v>46</v>
      </c>
      <c r="O153" s="86"/>
      <c r="P153" s="215">
        <f>O153*H153</f>
        <v>0</v>
      </c>
      <c r="Q153" s="215">
        <v>0.022655000000000002</v>
      </c>
      <c r="R153" s="215">
        <f>Q153*H153</f>
        <v>0.034254360000000005</v>
      </c>
      <c r="S153" s="215">
        <v>0</v>
      </c>
      <c r="T153" s="216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17" t="s">
        <v>141</v>
      </c>
      <c r="AT153" s="217" t="s">
        <v>136</v>
      </c>
      <c r="AU153" s="217" t="s">
        <v>85</v>
      </c>
      <c r="AY153" s="19" t="s">
        <v>134</v>
      </c>
      <c r="BE153" s="218">
        <f>IF(N153="základní",J153,0)</f>
        <v>0</v>
      </c>
      <c r="BF153" s="218">
        <f>IF(N153="snížená",J153,0)</f>
        <v>0</v>
      </c>
      <c r="BG153" s="218">
        <f>IF(N153="zákl. přenesená",J153,0)</f>
        <v>0</v>
      </c>
      <c r="BH153" s="218">
        <f>IF(N153="sníž. přenesená",J153,0)</f>
        <v>0</v>
      </c>
      <c r="BI153" s="218">
        <f>IF(N153="nulová",J153,0)</f>
        <v>0</v>
      </c>
      <c r="BJ153" s="19" t="s">
        <v>83</v>
      </c>
      <c r="BK153" s="218">
        <f>ROUND(I153*H153,2)</f>
        <v>0</v>
      </c>
      <c r="BL153" s="19" t="s">
        <v>141</v>
      </c>
      <c r="BM153" s="217" t="s">
        <v>391</v>
      </c>
    </row>
    <row r="154" s="2" customFormat="1">
      <c r="A154" s="40"/>
      <c r="B154" s="41"/>
      <c r="C154" s="42"/>
      <c r="D154" s="219" t="s">
        <v>143</v>
      </c>
      <c r="E154" s="42"/>
      <c r="F154" s="220" t="s">
        <v>1140</v>
      </c>
      <c r="G154" s="42"/>
      <c r="H154" s="42"/>
      <c r="I154" s="221"/>
      <c r="J154" s="42"/>
      <c r="K154" s="42"/>
      <c r="L154" s="46"/>
      <c r="M154" s="222"/>
      <c r="N154" s="223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143</v>
      </c>
      <c r="AU154" s="19" t="s">
        <v>85</v>
      </c>
    </row>
    <row r="155" s="13" customFormat="1">
      <c r="A155" s="13"/>
      <c r="B155" s="224"/>
      <c r="C155" s="225"/>
      <c r="D155" s="226" t="s">
        <v>145</v>
      </c>
      <c r="E155" s="227" t="s">
        <v>19</v>
      </c>
      <c r="F155" s="228" t="s">
        <v>1141</v>
      </c>
      <c r="G155" s="225"/>
      <c r="H155" s="229">
        <v>1.512</v>
      </c>
      <c r="I155" s="230"/>
      <c r="J155" s="225"/>
      <c r="K155" s="225"/>
      <c r="L155" s="231"/>
      <c r="M155" s="232"/>
      <c r="N155" s="233"/>
      <c r="O155" s="233"/>
      <c r="P155" s="233"/>
      <c r="Q155" s="233"/>
      <c r="R155" s="233"/>
      <c r="S155" s="233"/>
      <c r="T155" s="23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5" t="s">
        <v>145</v>
      </c>
      <c r="AU155" s="235" t="s">
        <v>85</v>
      </c>
      <c r="AV155" s="13" t="s">
        <v>85</v>
      </c>
      <c r="AW155" s="13" t="s">
        <v>37</v>
      </c>
      <c r="AX155" s="13" t="s">
        <v>75</v>
      </c>
      <c r="AY155" s="235" t="s">
        <v>134</v>
      </c>
    </row>
    <row r="156" s="14" customFormat="1">
      <c r="A156" s="14"/>
      <c r="B156" s="236"/>
      <c r="C156" s="237"/>
      <c r="D156" s="226" t="s">
        <v>145</v>
      </c>
      <c r="E156" s="238" t="s">
        <v>19</v>
      </c>
      <c r="F156" s="239" t="s">
        <v>147</v>
      </c>
      <c r="G156" s="237"/>
      <c r="H156" s="240">
        <v>1.512</v>
      </c>
      <c r="I156" s="241"/>
      <c r="J156" s="237"/>
      <c r="K156" s="237"/>
      <c r="L156" s="242"/>
      <c r="M156" s="243"/>
      <c r="N156" s="244"/>
      <c r="O156" s="244"/>
      <c r="P156" s="244"/>
      <c r="Q156" s="244"/>
      <c r="R156" s="244"/>
      <c r="S156" s="244"/>
      <c r="T156" s="245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6" t="s">
        <v>145</v>
      </c>
      <c r="AU156" s="246" t="s">
        <v>85</v>
      </c>
      <c r="AV156" s="14" t="s">
        <v>141</v>
      </c>
      <c r="AW156" s="14" t="s">
        <v>37</v>
      </c>
      <c r="AX156" s="14" t="s">
        <v>83</v>
      </c>
      <c r="AY156" s="246" t="s">
        <v>134</v>
      </c>
    </row>
    <row r="157" s="2" customFormat="1" ht="24.15" customHeight="1">
      <c r="A157" s="40"/>
      <c r="B157" s="41"/>
      <c r="C157" s="206" t="s">
        <v>266</v>
      </c>
      <c r="D157" s="206" t="s">
        <v>136</v>
      </c>
      <c r="E157" s="207" t="s">
        <v>1142</v>
      </c>
      <c r="F157" s="208" t="s">
        <v>1143</v>
      </c>
      <c r="G157" s="209" t="s">
        <v>641</v>
      </c>
      <c r="H157" s="210">
        <v>12</v>
      </c>
      <c r="I157" s="211"/>
      <c r="J157" s="212">
        <f>ROUND(I157*H157,2)</f>
        <v>0</v>
      </c>
      <c r="K157" s="208" t="s">
        <v>140</v>
      </c>
      <c r="L157" s="46"/>
      <c r="M157" s="213" t="s">
        <v>19</v>
      </c>
      <c r="N157" s="214" t="s">
        <v>46</v>
      </c>
      <c r="O157" s="86"/>
      <c r="P157" s="215">
        <f>O157*H157</f>
        <v>0</v>
      </c>
      <c r="Q157" s="215">
        <v>0.00010686</v>
      </c>
      <c r="R157" s="215">
        <f>Q157*H157</f>
        <v>0.00128232</v>
      </c>
      <c r="S157" s="215">
        <v>0</v>
      </c>
      <c r="T157" s="216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17" t="s">
        <v>141</v>
      </c>
      <c r="AT157" s="217" t="s">
        <v>136</v>
      </c>
      <c r="AU157" s="217" t="s">
        <v>85</v>
      </c>
      <c r="AY157" s="19" t="s">
        <v>134</v>
      </c>
      <c r="BE157" s="218">
        <f>IF(N157="základní",J157,0)</f>
        <v>0</v>
      </c>
      <c r="BF157" s="218">
        <f>IF(N157="snížená",J157,0)</f>
        <v>0</v>
      </c>
      <c r="BG157" s="218">
        <f>IF(N157="zákl. přenesená",J157,0)</f>
        <v>0</v>
      </c>
      <c r="BH157" s="218">
        <f>IF(N157="sníž. přenesená",J157,0)</f>
        <v>0</v>
      </c>
      <c r="BI157" s="218">
        <f>IF(N157="nulová",J157,0)</f>
        <v>0</v>
      </c>
      <c r="BJ157" s="19" t="s">
        <v>83</v>
      </c>
      <c r="BK157" s="218">
        <f>ROUND(I157*H157,2)</f>
        <v>0</v>
      </c>
      <c r="BL157" s="19" t="s">
        <v>141</v>
      </c>
      <c r="BM157" s="217" t="s">
        <v>405</v>
      </c>
    </row>
    <row r="158" s="2" customFormat="1">
      <c r="A158" s="40"/>
      <c r="B158" s="41"/>
      <c r="C158" s="42"/>
      <c r="D158" s="219" t="s">
        <v>143</v>
      </c>
      <c r="E158" s="42"/>
      <c r="F158" s="220" t="s">
        <v>1144</v>
      </c>
      <c r="G158" s="42"/>
      <c r="H158" s="42"/>
      <c r="I158" s="221"/>
      <c r="J158" s="42"/>
      <c r="K158" s="42"/>
      <c r="L158" s="46"/>
      <c r="M158" s="222"/>
      <c r="N158" s="223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143</v>
      </c>
      <c r="AU158" s="19" t="s">
        <v>85</v>
      </c>
    </row>
    <row r="159" s="13" customFormat="1">
      <c r="A159" s="13"/>
      <c r="B159" s="224"/>
      <c r="C159" s="225"/>
      <c r="D159" s="226" t="s">
        <v>145</v>
      </c>
      <c r="E159" s="227" t="s">
        <v>19</v>
      </c>
      <c r="F159" s="228" t="s">
        <v>1145</v>
      </c>
      <c r="G159" s="225"/>
      <c r="H159" s="229">
        <v>12</v>
      </c>
      <c r="I159" s="230"/>
      <c r="J159" s="225"/>
      <c r="K159" s="225"/>
      <c r="L159" s="231"/>
      <c r="M159" s="232"/>
      <c r="N159" s="233"/>
      <c r="O159" s="233"/>
      <c r="P159" s="233"/>
      <c r="Q159" s="233"/>
      <c r="R159" s="233"/>
      <c r="S159" s="233"/>
      <c r="T159" s="234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5" t="s">
        <v>145</v>
      </c>
      <c r="AU159" s="235" t="s">
        <v>85</v>
      </c>
      <c r="AV159" s="13" t="s">
        <v>85</v>
      </c>
      <c r="AW159" s="13" t="s">
        <v>37</v>
      </c>
      <c r="AX159" s="13" t="s">
        <v>75</v>
      </c>
      <c r="AY159" s="235" t="s">
        <v>134</v>
      </c>
    </row>
    <row r="160" s="14" customFormat="1">
      <c r="A160" s="14"/>
      <c r="B160" s="236"/>
      <c r="C160" s="237"/>
      <c r="D160" s="226" t="s">
        <v>145</v>
      </c>
      <c r="E160" s="238" t="s">
        <v>19</v>
      </c>
      <c r="F160" s="239" t="s">
        <v>147</v>
      </c>
      <c r="G160" s="237"/>
      <c r="H160" s="240">
        <v>12</v>
      </c>
      <c r="I160" s="241"/>
      <c r="J160" s="237"/>
      <c r="K160" s="237"/>
      <c r="L160" s="242"/>
      <c r="M160" s="243"/>
      <c r="N160" s="244"/>
      <c r="O160" s="244"/>
      <c r="P160" s="244"/>
      <c r="Q160" s="244"/>
      <c r="R160" s="244"/>
      <c r="S160" s="244"/>
      <c r="T160" s="245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6" t="s">
        <v>145</v>
      </c>
      <c r="AU160" s="246" t="s">
        <v>85</v>
      </c>
      <c r="AV160" s="14" t="s">
        <v>141</v>
      </c>
      <c r="AW160" s="14" t="s">
        <v>37</v>
      </c>
      <c r="AX160" s="14" t="s">
        <v>83</v>
      </c>
      <c r="AY160" s="246" t="s">
        <v>134</v>
      </c>
    </row>
    <row r="161" s="2" customFormat="1" ht="21.75" customHeight="1">
      <c r="A161" s="40"/>
      <c r="B161" s="41"/>
      <c r="C161" s="206" t="s">
        <v>7</v>
      </c>
      <c r="D161" s="206" t="s">
        <v>136</v>
      </c>
      <c r="E161" s="207" t="s">
        <v>1045</v>
      </c>
      <c r="F161" s="208" t="s">
        <v>1046</v>
      </c>
      <c r="G161" s="209" t="s">
        <v>641</v>
      </c>
      <c r="H161" s="210">
        <v>12</v>
      </c>
      <c r="I161" s="211"/>
      <c r="J161" s="212">
        <f>ROUND(I161*H161,2)</f>
        <v>0</v>
      </c>
      <c r="K161" s="208" t="s">
        <v>140</v>
      </c>
      <c r="L161" s="46"/>
      <c r="M161" s="213" t="s">
        <v>19</v>
      </c>
      <c r="N161" s="214" t="s">
        <v>46</v>
      </c>
      <c r="O161" s="86"/>
      <c r="P161" s="215">
        <f>O161*H161</f>
        <v>0</v>
      </c>
      <c r="Q161" s="215">
        <v>0.00055999999999999995</v>
      </c>
      <c r="R161" s="215">
        <f>Q161*H161</f>
        <v>0.0067199999999999994</v>
      </c>
      <c r="S161" s="215">
        <v>0</v>
      </c>
      <c r="T161" s="216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17" t="s">
        <v>141</v>
      </c>
      <c r="AT161" s="217" t="s">
        <v>136</v>
      </c>
      <c r="AU161" s="217" t="s">
        <v>85</v>
      </c>
      <c r="AY161" s="19" t="s">
        <v>134</v>
      </c>
      <c r="BE161" s="218">
        <f>IF(N161="základní",J161,0)</f>
        <v>0</v>
      </c>
      <c r="BF161" s="218">
        <f>IF(N161="snížená",J161,0)</f>
        <v>0</v>
      </c>
      <c r="BG161" s="218">
        <f>IF(N161="zákl. přenesená",J161,0)</f>
        <v>0</v>
      </c>
      <c r="BH161" s="218">
        <f>IF(N161="sníž. přenesená",J161,0)</f>
        <v>0</v>
      </c>
      <c r="BI161" s="218">
        <f>IF(N161="nulová",J161,0)</f>
        <v>0</v>
      </c>
      <c r="BJ161" s="19" t="s">
        <v>83</v>
      </c>
      <c r="BK161" s="218">
        <f>ROUND(I161*H161,2)</f>
        <v>0</v>
      </c>
      <c r="BL161" s="19" t="s">
        <v>141</v>
      </c>
      <c r="BM161" s="217" t="s">
        <v>420</v>
      </c>
    </row>
    <row r="162" s="2" customFormat="1">
      <c r="A162" s="40"/>
      <c r="B162" s="41"/>
      <c r="C162" s="42"/>
      <c r="D162" s="219" t="s">
        <v>143</v>
      </c>
      <c r="E162" s="42"/>
      <c r="F162" s="220" t="s">
        <v>1047</v>
      </c>
      <c r="G162" s="42"/>
      <c r="H162" s="42"/>
      <c r="I162" s="221"/>
      <c r="J162" s="42"/>
      <c r="K162" s="42"/>
      <c r="L162" s="46"/>
      <c r="M162" s="222"/>
      <c r="N162" s="223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143</v>
      </c>
      <c r="AU162" s="19" t="s">
        <v>85</v>
      </c>
    </row>
    <row r="163" s="13" customFormat="1">
      <c r="A163" s="13"/>
      <c r="B163" s="224"/>
      <c r="C163" s="225"/>
      <c r="D163" s="226" t="s">
        <v>145</v>
      </c>
      <c r="E163" s="227" t="s">
        <v>19</v>
      </c>
      <c r="F163" s="228" t="s">
        <v>217</v>
      </c>
      <c r="G163" s="225"/>
      <c r="H163" s="229">
        <v>12</v>
      </c>
      <c r="I163" s="230"/>
      <c r="J163" s="225"/>
      <c r="K163" s="225"/>
      <c r="L163" s="231"/>
      <c r="M163" s="232"/>
      <c r="N163" s="233"/>
      <c r="O163" s="233"/>
      <c r="P163" s="233"/>
      <c r="Q163" s="233"/>
      <c r="R163" s="233"/>
      <c r="S163" s="233"/>
      <c r="T163" s="234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5" t="s">
        <v>145</v>
      </c>
      <c r="AU163" s="235" t="s">
        <v>85</v>
      </c>
      <c r="AV163" s="13" t="s">
        <v>85</v>
      </c>
      <c r="AW163" s="13" t="s">
        <v>37</v>
      </c>
      <c r="AX163" s="13" t="s">
        <v>75</v>
      </c>
      <c r="AY163" s="235" t="s">
        <v>134</v>
      </c>
    </row>
    <row r="164" s="14" customFormat="1">
      <c r="A164" s="14"/>
      <c r="B164" s="236"/>
      <c r="C164" s="237"/>
      <c r="D164" s="226" t="s">
        <v>145</v>
      </c>
      <c r="E164" s="238" t="s">
        <v>19</v>
      </c>
      <c r="F164" s="239" t="s">
        <v>147</v>
      </c>
      <c r="G164" s="237"/>
      <c r="H164" s="240">
        <v>12</v>
      </c>
      <c r="I164" s="241"/>
      <c r="J164" s="237"/>
      <c r="K164" s="237"/>
      <c r="L164" s="242"/>
      <c r="M164" s="243"/>
      <c r="N164" s="244"/>
      <c r="O164" s="244"/>
      <c r="P164" s="244"/>
      <c r="Q164" s="244"/>
      <c r="R164" s="244"/>
      <c r="S164" s="244"/>
      <c r="T164" s="245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6" t="s">
        <v>145</v>
      </c>
      <c r="AU164" s="246" t="s">
        <v>85</v>
      </c>
      <c r="AV164" s="14" t="s">
        <v>141</v>
      </c>
      <c r="AW164" s="14" t="s">
        <v>37</v>
      </c>
      <c r="AX164" s="14" t="s">
        <v>83</v>
      </c>
      <c r="AY164" s="246" t="s">
        <v>134</v>
      </c>
    </row>
    <row r="165" s="2" customFormat="1" ht="24.15" customHeight="1">
      <c r="A165" s="40"/>
      <c r="B165" s="41"/>
      <c r="C165" s="206" t="s">
        <v>277</v>
      </c>
      <c r="D165" s="206" t="s">
        <v>136</v>
      </c>
      <c r="E165" s="207" t="s">
        <v>1048</v>
      </c>
      <c r="F165" s="208" t="s">
        <v>1049</v>
      </c>
      <c r="G165" s="209" t="s">
        <v>139</v>
      </c>
      <c r="H165" s="210">
        <v>44.100000000000001</v>
      </c>
      <c r="I165" s="211"/>
      <c r="J165" s="212">
        <f>ROUND(I165*H165,2)</f>
        <v>0</v>
      </c>
      <c r="K165" s="208" t="s">
        <v>140</v>
      </c>
      <c r="L165" s="46"/>
      <c r="M165" s="213" t="s">
        <v>19</v>
      </c>
      <c r="N165" s="214" t="s">
        <v>46</v>
      </c>
      <c r="O165" s="86"/>
      <c r="P165" s="215">
        <f>O165*H165</f>
        <v>0</v>
      </c>
      <c r="Q165" s="215">
        <v>0.00021000000000000001</v>
      </c>
      <c r="R165" s="215">
        <f>Q165*H165</f>
        <v>0.0092610000000000001</v>
      </c>
      <c r="S165" s="215">
        <v>0</v>
      </c>
      <c r="T165" s="216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17" t="s">
        <v>141</v>
      </c>
      <c r="AT165" s="217" t="s">
        <v>136</v>
      </c>
      <c r="AU165" s="217" t="s">
        <v>85</v>
      </c>
      <c r="AY165" s="19" t="s">
        <v>134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19" t="s">
        <v>83</v>
      </c>
      <c r="BK165" s="218">
        <f>ROUND(I165*H165,2)</f>
        <v>0</v>
      </c>
      <c r="BL165" s="19" t="s">
        <v>141</v>
      </c>
      <c r="BM165" s="217" t="s">
        <v>432</v>
      </c>
    </row>
    <row r="166" s="2" customFormat="1">
      <c r="A166" s="40"/>
      <c r="B166" s="41"/>
      <c r="C166" s="42"/>
      <c r="D166" s="219" t="s">
        <v>143</v>
      </c>
      <c r="E166" s="42"/>
      <c r="F166" s="220" t="s">
        <v>1050</v>
      </c>
      <c r="G166" s="42"/>
      <c r="H166" s="42"/>
      <c r="I166" s="221"/>
      <c r="J166" s="42"/>
      <c r="K166" s="42"/>
      <c r="L166" s="46"/>
      <c r="M166" s="222"/>
      <c r="N166" s="223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143</v>
      </c>
      <c r="AU166" s="19" t="s">
        <v>85</v>
      </c>
    </row>
    <row r="167" s="13" customFormat="1">
      <c r="A167" s="13"/>
      <c r="B167" s="224"/>
      <c r="C167" s="225"/>
      <c r="D167" s="226" t="s">
        <v>145</v>
      </c>
      <c r="E167" s="227" t="s">
        <v>19</v>
      </c>
      <c r="F167" s="228" t="s">
        <v>1146</v>
      </c>
      <c r="G167" s="225"/>
      <c r="H167" s="229">
        <v>44.100000000000001</v>
      </c>
      <c r="I167" s="230"/>
      <c r="J167" s="225"/>
      <c r="K167" s="225"/>
      <c r="L167" s="231"/>
      <c r="M167" s="232"/>
      <c r="N167" s="233"/>
      <c r="O167" s="233"/>
      <c r="P167" s="233"/>
      <c r="Q167" s="233"/>
      <c r="R167" s="233"/>
      <c r="S167" s="233"/>
      <c r="T167" s="234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5" t="s">
        <v>145</v>
      </c>
      <c r="AU167" s="235" t="s">
        <v>85</v>
      </c>
      <c r="AV167" s="13" t="s">
        <v>85</v>
      </c>
      <c r="AW167" s="13" t="s">
        <v>37</v>
      </c>
      <c r="AX167" s="13" t="s">
        <v>75</v>
      </c>
      <c r="AY167" s="235" t="s">
        <v>134</v>
      </c>
    </row>
    <row r="168" s="14" customFormat="1">
      <c r="A168" s="14"/>
      <c r="B168" s="236"/>
      <c r="C168" s="237"/>
      <c r="D168" s="226" t="s">
        <v>145</v>
      </c>
      <c r="E168" s="238" t="s">
        <v>19</v>
      </c>
      <c r="F168" s="239" t="s">
        <v>147</v>
      </c>
      <c r="G168" s="237"/>
      <c r="H168" s="240">
        <v>44.100000000000001</v>
      </c>
      <c r="I168" s="241"/>
      <c r="J168" s="237"/>
      <c r="K168" s="237"/>
      <c r="L168" s="242"/>
      <c r="M168" s="243"/>
      <c r="N168" s="244"/>
      <c r="O168" s="244"/>
      <c r="P168" s="244"/>
      <c r="Q168" s="244"/>
      <c r="R168" s="244"/>
      <c r="S168" s="244"/>
      <c r="T168" s="245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6" t="s">
        <v>145</v>
      </c>
      <c r="AU168" s="246" t="s">
        <v>85</v>
      </c>
      <c r="AV168" s="14" t="s">
        <v>141</v>
      </c>
      <c r="AW168" s="14" t="s">
        <v>37</v>
      </c>
      <c r="AX168" s="14" t="s">
        <v>83</v>
      </c>
      <c r="AY168" s="246" t="s">
        <v>134</v>
      </c>
    </row>
    <row r="169" s="12" customFormat="1" ht="22.8" customHeight="1">
      <c r="A169" s="12"/>
      <c r="B169" s="190"/>
      <c r="C169" s="191"/>
      <c r="D169" s="192" t="s">
        <v>74</v>
      </c>
      <c r="E169" s="204" t="s">
        <v>718</v>
      </c>
      <c r="F169" s="204" t="s">
        <v>719</v>
      </c>
      <c r="G169" s="191"/>
      <c r="H169" s="191"/>
      <c r="I169" s="194"/>
      <c r="J169" s="205">
        <f>BK169</f>
        <v>0</v>
      </c>
      <c r="K169" s="191"/>
      <c r="L169" s="196"/>
      <c r="M169" s="197"/>
      <c r="N169" s="198"/>
      <c r="O169" s="198"/>
      <c r="P169" s="199">
        <f>SUM(P170:P171)</f>
        <v>0</v>
      </c>
      <c r="Q169" s="198"/>
      <c r="R169" s="199">
        <f>SUM(R170:R171)</f>
        <v>0</v>
      </c>
      <c r="S169" s="198"/>
      <c r="T169" s="200">
        <f>SUM(T170:T171)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01" t="s">
        <v>83</v>
      </c>
      <c r="AT169" s="202" t="s">
        <v>74</v>
      </c>
      <c r="AU169" s="202" t="s">
        <v>83</v>
      </c>
      <c r="AY169" s="201" t="s">
        <v>134</v>
      </c>
      <c r="BK169" s="203">
        <f>SUM(BK170:BK171)</f>
        <v>0</v>
      </c>
    </row>
    <row r="170" s="2" customFormat="1" ht="24.15" customHeight="1">
      <c r="A170" s="40"/>
      <c r="B170" s="41"/>
      <c r="C170" s="206" t="s">
        <v>287</v>
      </c>
      <c r="D170" s="206" t="s">
        <v>136</v>
      </c>
      <c r="E170" s="207" t="s">
        <v>1077</v>
      </c>
      <c r="F170" s="208" t="s">
        <v>1078</v>
      </c>
      <c r="G170" s="209" t="s">
        <v>245</v>
      </c>
      <c r="H170" s="210">
        <v>1.7430000000000001</v>
      </c>
      <c r="I170" s="211"/>
      <c r="J170" s="212">
        <f>ROUND(I170*H170,2)</f>
        <v>0</v>
      </c>
      <c r="K170" s="208" t="s">
        <v>140</v>
      </c>
      <c r="L170" s="46"/>
      <c r="M170" s="213" t="s">
        <v>19</v>
      </c>
      <c r="N170" s="214" t="s">
        <v>46</v>
      </c>
      <c r="O170" s="86"/>
      <c r="P170" s="215">
        <f>O170*H170</f>
        <v>0</v>
      </c>
      <c r="Q170" s="215">
        <v>0</v>
      </c>
      <c r="R170" s="215">
        <f>Q170*H170</f>
        <v>0</v>
      </c>
      <c r="S170" s="215">
        <v>0</v>
      </c>
      <c r="T170" s="216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17" t="s">
        <v>141</v>
      </c>
      <c r="AT170" s="217" t="s">
        <v>136</v>
      </c>
      <c r="AU170" s="217" t="s">
        <v>85</v>
      </c>
      <c r="AY170" s="19" t="s">
        <v>134</v>
      </c>
      <c r="BE170" s="218">
        <f>IF(N170="základní",J170,0)</f>
        <v>0</v>
      </c>
      <c r="BF170" s="218">
        <f>IF(N170="snížená",J170,0)</f>
        <v>0</v>
      </c>
      <c r="BG170" s="218">
        <f>IF(N170="zákl. přenesená",J170,0)</f>
        <v>0</v>
      </c>
      <c r="BH170" s="218">
        <f>IF(N170="sníž. přenesená",J170,0)</f>
        <v>0</v>
      </c>
      <c r="BI170" s="218">
        <f>IF(N170="nulová",J170,0)</f>
        <v>0</v>
      </c>
      <c r="BJ170" s="19" t="s">
        <v>83</v>
      </c>
      <c r="BK170" s="218">
        <f>ROUND(I170*H170,2)</f>
        <v>0</v>
      </c>
      <c r="BL170" s="19" t="s">
        <v>141</v>
      </c>
      <c r="BM170" s="217" t="s">
        <v>444</v>
      </c>
    </row>
    <row r="171" s="2" customFormat="1">
      <c r="A171" s="40"/>
      <c r="B171" s="41"/>
      <c r="C171" s="42"/>
      <c r="D171" s="219" t="s">
        <v>143</v>
      </c>
      <c r="E171" s="42"/>
      <c r="F171" s="220" t="s">
        <v>1079</v>
      </c>
      <c r="G171" s="42"/>
      <c r="H171" s="42"/>
      <c r="I171" s="221"/>
      <c r="J171" s="42"/>
      <c r="K171" s="42"/>
      <c r="L171" s="46"/>
      <c r="M171" s="222"/>
      <c r="N171" s="223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143</v>
      </c>
      <c r="AU171" s="19" t="s">
        <v>85</v>
      </c>
    </row>
    <row r="172" s="12" customFormat="1" ht="25.92" customHeight="1">
      <c r="A172" s="12"/>
      <c r="B172" s="190"/>
      <c r="C172" s="191"/>
      <c r="D172" s="192" t="s">
        <v>74</v>
      </c>
      <c r="E172" s="193" t="s">
        <v>725</v>
      </c>
      <c r="F172" s="193" t="s">
        <v>726</v>
      </c>
      <c r="G172" s="191"/>
      <c r="H172" s="191"/>
      <c r="I172" s="194"/>
      <c r="J172" s="195">
        <f>BK172</f>
        <v>0</v>
      </c>
      <c r="K172" s="191"/>
      <c r="L172" s="196"/>
      <c r="M172" s="197"/>
      <c r="N172" s="198"/>
      <c r="O172" s="198"/>
      <c r="P172" s="199">
        <f>P173+P194</f>
        <v>0</v>
      </c>
      <c r="Q172" s="198"/>
      <c r="R172" s="199">
        <f>R173+R194</f>
        <v>1.506031469062</v>
      </c>
      <c r="S172" s="198"/>
      <c r="T172" s="200">
        <f>T173+T194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01" t="s">
        <v>85</v>
      </c>
      <c r="AT172" s="202" t="s">
        <v>74</v>
      </c>
      <c r="AU172" s="202" t="s">
        <v>75</v>
      </c>
      <c r="AY172" s="201" t="s">
        <v>134</v>
      </c>
      <c r="BK172" s="203">
        <f>BK173+BK194</f>
        <v>0</v>
      </c>
    </row>
    <row r="173" s="12" customFormat="1" ht="22.8" customHeight="1">
      <c r="A173" s="12"/>
      <c r="B173" s="190"/>
      <c r="C173" s="191"/>
      <c r="D173" s="192" t="s">
        <v>74</v>
      </c>
      <c r="E173" s="204" t="s">
        <v>1080</v>
      </c>
      <c r="F173" s="204" t="s">
        <v>1081</v>
      </c>
      <c r="G173" s="191"/>
      <c r="H173" s="191"/>
      <c r="I173" s="194"/>
      <c r="J173" s="205">
        <f>BK173</f>
        <v>0</v>
      </c>
      <c r="K173" s="191"/>
      <c r="L173" s="196"/>
      <c r="M173" s="197"/>
      <c r="N173" s="198"/>
      <c r="O173" s="198"/>
      <c r="P173" s="199">
        <f>SUM(P174:P193)</f>
        <v>0</v>
      </c>
      <c r="Q173" s="198"/>
      <c r="R173" s="199">
        <f>SUM(R174:R193)</f>
        <v>1.41605648</v>
      </c>
      <c r="S173" s="198"/>
      <c r="T173" s="200">
        <f>SUM(T174:T193)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01" t="s">
        <v>85</v>
      </c>
      <c r="AT173" s="202" t="s">
        <v>74</v>
      </c>
      <c r="AU173" s="202" t="s">
        <v>83</v>
      </c>
      <c r="AY173" s="201" t="s">
        <v>134</v>
      </c>
      <c r="BK173" s="203">
        <f>SUM(BK174:BK193)</f>
        <v>0</v>
      </c>
    </row>
    <row r="174" s="2" customFormat="1" ht="24.15" customHeight="1">
      <c r="A174" s="40"/>
      <c r="B174" s="41"/>
      <c r="C174" s="206" t="s">
        <v>293</v>
      </c>
      <c r="D174" s="206" t="s">
        <v>136</v>
      </c>
      <c r="E174" s="207" t="s">
        <v>1082</v>
      </c>
      <c r="F174" s="208" t="s">
        <v>1083</v>
      </c>
      <c r="G174" s="209" t="s">
        <v>150</v>
      </c>
      <c r="H174" s="210">
        <v>2.7679999999999998</v>
      </c>
      <c r="I174" s="211"/>
      <c r="J174" s="212">
        <f>ROUND(I174*H174,2)</f>
        <v>0</v>
      </c>
      <c r="K174" s="208" t="s">
        <v>140</v>
      </c>
      <c r="L174" s="46"/>
      <c r="M174" s="213" t="s">
        <v>19</v>
      </c>
      <c r="N174" s="214" t="s">
        <v>46</v>
      </c>
      <c r="O174" s="86"/>
      <c r="P174" s="215">
        <f>O174*H174</f>
        <v>0</v>
      </c>
      <c r="Q174" s="215">
        <v>0.00189</v>
      </c>
      <c r="R174" s="215">
        <f>Q174*H174</f>
        <v>0.0052315199999999999</v>
      </c>
      <c r="S174" s="215">
        <v>0</v>
      </c>
      <c r="T174" s="216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17" t="s">
        <v>241</v>
      </c>
      <c r="AT174" s="217" t="s">
        <v>136</v>
      </c>
      <c r="AU174" s="217" t="s">
        <v>85</v>
      </c>
      <c r="AY174" s="19" t="s">
        <v>134</v>
      </c>
      <c r="BE174" s="218">
        <f>IF(N174="základní",J174,0)</f>
        <v>0</v>
      </c>
      <c r="BF174" s="218">
        <f>IF(N174="snížená",J174,0)</f>
        <v>0</v>
      </c>
      <c r="BG174" s="218">
        <f>IF(N174="zákl. přenesená",J174,0)</f>
        <v>0</v>
      </c>
      <c r="BH174" s="218">
        <f>IF(N174="sníž. přenesená",J174,0)</f>
        <v>0</v>
      </c>
      <c r="BI174" s="218">
        <f>IF(N174="nulová",J174,0)</f>
        <v>0</v>
      </c>
      <c r="BJ174" s="19" t="s">
        <v>83</v>
      </c>
      <c r="BK174" s="218">
        <f>ROUND(I174*H174,2)</f>
        <v>0</v>
      </c>
      <c r="BL174" s="19" t="s">
        <v>241</v>
      </c>
      <c r="BM174" s="217" t="s">
        <v>464</v>
      </c>
    </row>
    <row r="175" s="2" customFormat="1">
      <c r="A175" s="40"/>
      <c r="B175" s="41"/>
      <c r="C175" s="42"/>
      <c r="D175" s="219" t="s">
        <v>143</v>
      </c>
      <c r="E175" s="42"/>
      <c r="F175" s="220" t="s">
        <v>1084</v>
      </c>
      <c r="G175" s="42"/>
      <c r="H175" s="42"/>
      <c r="I175" s="221"/>
      <c r="J175" s="42"/>
      <c r="K175" s="42"/>
      <c r="L175" s="46"/>
      <c r="M175" s="222"/>
      <c r="N175" s="223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143</v>
      </c>
      <c r="AU175" s="19" t="s">
        <v>85</v>
      </c>
    </row>
    <row r="176" s="13" customFormat="1">
      <c r="A176" s="13"/>
      <c r="B176" s="224"/>
      <c r="C176" s="225"/>
      <c r="D176" s="226" t="s">
        <v>145</v>
      </c>
      <c r="E176" s="227" t="s">
        <v>19</v>
      </c>
      <c r="F176" s="228" t="s">
        <v>1147</v>
      </c>
      <c r="G176" s="225"/>
      <c r="H176" s="229">
        <v>1.71</v>
      </c>
      <c r="I176" s="230"/>
      <c r="J176" s="225"/>
      <c r="K176" s="225"/>
      <c r="L176" s="231"/>
      <c r="M176" s="232"/>
      <c r="N176" s="233"/>
      <c r="O176" s="233"/>
      <c r="P176" s="233"/>
      <c r="Q176" s="233"/>
      <c r="R176" s="233"/>
      <c r="S176" s="233"/>
      <c r="T176" s="234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5" t="s">
        <v>145</v>
      </c>
      <c r="AU176" s="235" t="s">
        <v>85</v>
      </c>
      <c r="AV176" s="13" t="s">
        <v>85</v>
      </c>
      <c r="AW176" s="13" t="s">
        <v>37</v>
      </c>
      <c r="AX176" s="13" t="s">
        <v>75</v>
      </c>
      <c r="AY176" s="235" t="s">
        <v>134</v>
      </c>
    </row>
    <row r="177" s="13" customFormat="1">
      <c r="A177" s="13"/>
      <c r="B177" s="224"/>
      <c r="C177" s="225"/>
      <c r="D177" s="226" t="s">
        <v>145</v>
      </c>
      <c r="E177" s="227" t="s">
        <v>19</v>
      </c>
      <c r="F177" s="228" t="s">
        <v>1148</v>
      </c>
      <c r="G177" s="225"/>
      <c r="H177" s="229">
        <v>1.0580000000000001</v>
      </c>
      <c r="I177" s="230"/>
      <c r="J177" s="225"/>
      <c r="K177" s="225"/>
      <c r="L177" s="231"/>
      <c r="M177" s="232"/>
      <c r="N177" s="233"/>
      <c r="O177" s="233"/>
      <c r="P177" s="233"/>
      <c r="Q177" s="233"/>
      <c r="R177" s="233"/>
      <c r="S177" s="233"/>
      <c r="T177" s="234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5" t="s">
        <v>145</v>
      </c>
      <c r="AU177" s="235" t="s">
        <v>85</v>
      </c>
      <c r="AV177" s="13" t="s">
        <v>85</v>
      </c>
      <c r="AW177" s="13" t="s">
        <v>37</v>
      </c>
      <c r="AX177" s="13" t="s">
        <v>75</v>
      </c>
      <c r="AY177" s="235" t="s">
        <v>134</v>
      </c>
    </row>
    <row r="178" s="14" customFormat="1">
      <c r="A178" s="14"/>
      <c r="B178" s="236"/>
      <c r="C178" s="237"/>
      <c r="D178" s="226" t="s">
        <v>145</v>
      </c>
      <c r="E178" s="238" t="s">
        <v>19</v>
      </c>
      <c r="F178" s="239" t="s">
        <v>147</v>
      </c>
      <c r="G178" s="237"/>
      <c r="H178" s="240">
        <v>2.7679999999999998</v>
      </c>
      <c r="I178" s="241"/>
      <c r="J178" s="237"/>
      <c r="K178" s="237"/>
      <c r="L178" s="242"/>
      <c r="M178" s="243"/>
      <c r="N178" s="244"/>
      <c r="O178" s="244"/>
      <c r="P178" s="244"/>
      <c r="Q178" s="244"/>
      <c r="R178" s="244"/>
      <c r="S178" s="244"/>
      <c r="T178" s="245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6" t="s">
        <v>145</v>
      </c>
      <c r="AU178" s="246" t="s">
        <v>85</v>
      </c>
      <c r="AV178" s="14" t="s">
        <v>141</v>
      </c>
      <c r="AW178" s="14" t="s">
        <v>37</v>
      </c>
      <c r="AX178" s="14" t="s">
        <v>83</v>
      </c>
      <c r="AY178" s="246" t="s">
        <v>134</v>
      </c>
    </row>
    <row r="179" s="2" customFormat="1" ht="16.5" customHeight="1">
      <c r="A179" s="40"/>
      <c r="B179" s="41"/>
      <c r="C179" s="206" t="s">
        <v>298</v>
      </c>
      <c r="D179" s="206" t="s">
        <v>136</v>
      </c>
      <c r="E179" s="207" t="s">
        <v>1086</v>
      </c>
      <c r="F179" s="208" t="s">
        <v>1087</v>
      </c>
      <c r="G179" s="209" t="s">
        <v>139</v>
      </c>
      <c r="H179" s="210">
        <v>40.709000000000003</v>
      </c>
      <c r="I179" s="211"/>
      <c r="J179" s="212">
        <f>ROUND(I179*H179,2)</f>
        <v>0</v>
      </c>
      <c r="K179" s="208" t="s">
        <v>140</v>
      </c>
      <c r="L179" s="46"/>
      <c r="M179" s="213" t="s">
        <v>19</v>
      </c>
      <c r="N179" s="214" t="s">
        <v>46</v>
      </c>
      <c r="O179" s="86"/>
      <c r="P179" s="215">
        <f>O179*H179</f>
        <v>0</v>
      </c>
      <c r="Q179" s="215">
        <v>0</v>
      </c>
      <c r="R179" s="215">
        <f>Q179*H179</f>
        <v>0</v>
      </c>
      <c r="S179" s="215">
        <v>0</v>
      </c>
      <c r="T179" s="216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17" t="s">
        <v>241</v>
      </c>
      <c r="AT179" s="217" t="s">
        <v>136</v>
      </c>
      <c r="AU179" s="217" t="s">
        <v>85</v>
      </c>
      <c r="AY179" s="19" t="s">
        <v>134</v>
      </c>
      <c r="BE179" s="218">
        <f>IF(N179="základní",J179,0)</f>
        <v>0</v>
      </c>
      <c r="BF179" s="218">
        <f>IF(N179="snížená",J179,0)</f>
        <v>0</v>
      </c>
      <c r="BG179" s="218">
        <f>IF(N179="zákl. přenesená",J179,0)</f>
        <v>0</v>
      </c>
      <c r="BH179" s="218">
        <f>IF(N179="sníž. přenesená",J179,0)</f>
        <v>0</v>
      </c>
      <c r="BI179" s="218">
        <f>IF(N179="nulová",J179,0)</f>
        <v>0</v>
      </c>
      <c r="BJ179" s="19" t="s">
        <v>83</v>
      </c>
      <c r="BK179" s="218">
        <f>ROUND(I179*H179,2)</f>
        <v>0</v>
      </c>
      <c r="BL179" s="19" t="s">
        <v>241</v>
      </c>
      <c r="BM179" s="217" t="s">
        <v>477</v>
      </c>
    </row>
    <row r="180" s="2" customFormat="1">
      <c r="A180" s="40"/>
      <c r="B180" s="41"/>
      <c r="C180" s="42"/>
      <c r="D180" s="219" t="s">
        <v>143</v>
      </c>
      <c r="E180" s="42"/>
      <c r="F180" s="220" t="s">
        <v>1088</v>
      </c>
      <c r="G180" s="42"/>
      <c r="H180" s="42"/>
      <c r="I180" s="221"/>
      <c r="J180" s="42"/>
      <c r="K180" s="42"/>
      <c r="L180" s="46"/>
      <c r="M180" s="222"/>
      <c r="N180" s="223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143</v>
      </c>
      <c r="AU180" s="19" t="s">
        <v>85</v>
      </c>
    </row>
    <row r="181" s="2" customFormat="1" ht="16.5" customHeight="1">
      <c r="A181" s="40"/>
      <c r="B181" s="41"/>
      <c r="C181" s="257" t="s">
        <v>303</v>
      </c>
      <c r="D181" s="257" t="s">
        <v>242</v>
      </c>
      <c r="E181" s="258" t="s">
        <v>1090</v>
      </c>
      <c r="F181" s="259" t="s">
        <v>1091</v>
      </c>
      <c r="G181" s="260" t="s">
        <v>150</v>
      </c>
      <c r="H181" s="261">
        <v>1.0580000000000001</v>
      </c>
      <c r="I181" s="262"/>
      <c r="J181" s="263">
        <f>ROUND(I181*H181,2)</f>
        <v>0</v>
      </c>
      <c r="K181" s="259" t="s">
        <v>19</v>
      </c>
      <c r="L181" s="264"/>
      <c r="M181" s="265" t="s">
        <v>19</v>
      </c>
      <c r="N181" s="266" t="s">
        <v>46</v>
      </c>
      <c r="O181" s="86"/>
      <c r="P181" s="215">
        <f>O181*H181</f>
        <v>0</v>
      </c>
      <c r="Q181" s="215">
        <v>0</v>
      </c>
      <c r="R181" s="215">
        <f>Q181*H181</f>
        <v>0</v>
      </c>
      <c r="S181" s="215">
        <v>0</v>
      </c>
      <c r="T181" s="216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17" t="s">
        <v>350</v>
      </c>
      <c r="AT181" s="217" t="s">
        <v>242</v>
      </c>
      <c r="AU181" s="217" t="s">
        <v>85</v>
      </c>
      <c r="AY181" s="19" t="s">
        <v>134</v>
      </c>
      <c r="BE181" s="218">
        <f>IF(N181="základní",J181,0)</f>
        <v>0</v>
      </c>
      <c r="BF181" s="218">
        <f>IF(N181="snížená",J181,0)</f>
        <v>0</v>
      </c>
      <c r="BG181" s="218">
        <f>IF(N181="zákl. přenesená",J181,0)</f>
        <v>0</v>
      </c>
      <c r="BH181" s="218">
        <f>IF(N181="sníž. přenesená",J181,0)</f>
        <v>0</v>
      </c>
      <c r="BI181" s="218">
        <f>IF(N181="nulová",J181,0)</f>
        <v>0</v>
      </c>
      <c r="BJ181" s="19" t="s">
        <v>83</v>
      </c>
      <c r="BK181" s="218">
        <f>ROUND(I181*H181,2)</f>
        <v>0</v>
      </c>
      <c r="BL181" s="19" t="s">
        <v>241</v>
      </c>
      <c r="BM181" s="217" t="s">
        <v>488</v>
      </c>
    </row>
    <row r="182" s="13" customFormat="1">
      <c r="A182" s="13"/>
      <c r="B182" s="224"/>
      <c r="C182" s="225"/>
      <c r="D182" s="226" t="s">
        <v>145</v>
      </c>
      <c r="E182" s="227" t="s">
        <v>19</v>
      </c>
      <c r="F182" s="228" t="s">
        <v>1149</v>
      </c>
      <c r="G182" s="225"/>
      <c r="H182" s="229">
        <v>1.0580000000000001</v>
      </c>
      <c r="I182" s="230"/>
      <c r="J182" s="225"/>
      <c r="K182" s="225"/>
      <c r="L182" s="231"/>
      <c r="M182" s="232"/>
      <c r="N182" s="233"/>
      <c r="O182" s="233"/>
      <c r="P182" s="233"/>
      <c r="Q182" s="233"/>
      <c r="R182" s="233"/>
      <c r="S182" s="233"/>
      <c r="T182" s="234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5" t="s">
        <v>145</v>
      </c>
      <c r="AU182" s="235" t="s">
        <v>85</v>
      </c>
      <c r="AV182" s="13" t="s">
        <v>85</v>
      </c>
      <c r="AW182" s="13" t="s">
        <v>37</v>
      </c>
      <c r="AX182" s="13" t="s">
        <v>75</v>
      </c>
      <c r="AY182" s="235" t="s">
        <v>134</v>
      </c>
    </row>
    <row r="183" s="14" customFormat="1">
      <c r="A183" s="14"/>
      <c r="B183" s="236"/>
      <c r="C183" s="237"/>
      <c r="D183" s="226" t="s">
        <v>145</v>
      </c>
      <c r="E183" s="238" t="s">
        <v>19</v>
      </c>
      <c r="F183" s="239" t="s">
        <v>147</v>
      </c>
      <c r="G183" s="237"/>
      <c r="H183" s="240">
        <v>1.0580000000000001</v>
      </c>
      <c r="I183" s="241"/>
      <c r="J183" s="237"/>
      <c r="K183" s="237"/>
      <c r="L183" s="242"/>
      <c r="M183" s="243"/>
      <c r="N183" s="244"/>
      <c r="O183" s="244"/>
      <c r="P183" s="244"/>
      <c r="Q183" s="244"/>
      <c r="R183" s="244"/>
      <c r="S183" s="244"/>
      <c r="T183" s="245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6" t="s">
        <v>145</v>
      </c>
      <c r="AU183" s="246" t="s">
        <v>85</v>
      </c>
      <c r="AV183" s="14" t="s">
        <v>141</v>
      </c>
      <c r="AW183" s="14" t="s">
        <v>37</v>
      </c>
      <c r="AX183" s="14" t="s">
        <v>83</v>
      </c>
      <c r="AY183" s="246" t="s">
        <v>134</v>
      </c>
    </row>
    <row r="184" s="2" customFormat="1" ht="16.5" customHeight="1">
      <c r="A184" s="40"/>
      <c r="B184" s="41"/>
      <c r="C184" s="206" t="s">
        <v>310</v>
      </c>
      <c r="D184" s="206" t="s">
        <v>136</v>
      </c>
      <c r="E184" s="207" t="s">
        <v>1150</v>
      </c>
      <c r="F184" s="208" t="s">
        <v>1151</v>
      </c>
      <c r="G184" s="209" t="s">
        <v>139</v>
      </c>
      <c r="H184" s="210">
        <v>23.800000000000001</v>
      </c>
      <c r="I184" s="211"/>
      <c r="J184" s="212">
        <f>ROUND(I184*H184,2)</f>
        <v>0</v>
      </c>
      <c r="K184" s="208" t="s">
        <v>140</v>
      </c>
      <c r="L184" s="46"/>
      <c r="M184" s="213" t="s">
        <v>19</v>
      </c>
      <c r="N184" s="214" t="s">
        <v>46</v>
      </c>
      <c r="O184" s="86"/>
      <c r="P184" s="215">
        <f>O184*H184</f>
        <v>0</v>
      </c>
      <c r="Q184" s="215">
        <v>0.0001292</v>
      </c>
      <c r="R184" s="215">
        <f>Q184*H184</f>
        <v>0.0030749599999999998</v>
      </c>
      <c r="S184" s="215">
        <v>0</v>
      </c>
      <c r="T184" s="216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17" t="s">
        <v>241</v>
      </c>
      <c r="AT184" s="217" t="s">
        <v>136</v>
      </c>
      <c r="AU184" s="217" t="s">
        <v>85</v>
      </c>
      <c r="AY184" s="19" t="s">
        <v>134</v>
      </c>
      <c r="BE184" s="218">
        <f>IF(N184="základní",J184,0)</f>
        <v>0</v>
      </c>
      <c r="BF184" s="218">
        <f>IF(N184="snížená",J184,0)</f>
        <v>0</v>
      </c>
      <c r="BG184" s="218">
        <f>IF(N184="zákl. přenesená",J184,0)</f>
        <v>0</v>
      </c>
      <c r="BH184" s="218">
        <f>IF(N184="sníž. přenesená",J184,0)</f>
        <v>0</v>
      </c>
      <c r="BI184" s="218">
        <f>IF(N184="nulová",J184,0)</f>
        <v>0</v>
      </c>
      <c r="BJ184" s="19" t="s">
        <v>83</v>
      </c>
      <c r="BK184" s="218">
        <f>ROUND(I184*H184,2)</f>
        <v>0</v>
      </c>
      <c r="BL184" s="19" t="s">
        <v>241</v>
      </c>
      <c r="BM184" s="217" t="s">
        <v>499</v>
      </c>
    </row>
    <row r="185" s="2" customFormat="1">
      <c r="A185" s="40"/>
      <c r="B185" s="41"/>
      <c r="C185" s="42"/>
      <c r="D185" s="219" t="s">
        <v>143</v>
      </c>
      <c r="E185" s="42"/>
      <c r="F185" s="220" t="s">
        <v>1152</v>
      </c>
      <c r="G185" s="42"/>
      <c r="H185" s="42"/>
      <c r="I185" s="221"/>
      <c r="J185" s="42"/>
      <c r="K185" s="42"/>
      <c r="L185" s="46"/>
      <c r="M185" s="222"/>
      <c r="N185" s="223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143</v>
      </c>
      <c r="AU185" s="19" t="s">
        <v>85</v>
      </c>
    </row>
    <row r="186" s="13" customFormat="1">
      <c r="A186" s="13"/>
      <c r="B186" s="224"/>
      <c r="C186" s="225"/>
      <c r="D186" s="226" t="s">
        <v>145</v>
      </c>
      <c r="E186" s="227" t="s">
        <v>19</v>
      </c>
      <c r="F186" s="228" t="s">
        <v>1153</v>
      </c>
      <c r="G186" s="225"/>
      <c r="H186" s="229">
        <v>23.800000000000001</v>
      </c>
      <c r="I186" s="230"/>
      <c r="J186" s="225"/>
      <c r="K186" s="225"/>
      <c r="L186" s="231"/>
      <c r="M186" s="232"/>
      <c r="N186" s="233"/>
      <c r="O186" s="233"/>
      <c r="P186" s="233"/>
      <c r="Q186" s="233"/>
      <c r="R186" s="233"/>
      <c r="S186" s="233"/>
      <c r="T186" s="23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5" t="s">
        <v>145</v>
      </c>
      <c r="AU186" s="235" t="s">
        <v>85</v>
      </c>
      <c r="AV186" s="13" t="s">
        <v>85</v>
      </c>
      <c r="AW186" s="13" t="s">
        <v>37</v>
      </c>
      <c r="AX186" s="13" t="s">
        <v>75</v>
      </c>
      <c r="AY186" s="235" t="s">
        <v>134</v>
      </c>
    </row>
    <row r="187" s="14" customFormat="1">
      <c r="A187" s="14"/>
      <c r="B187" s="236"/>
      <c r="C187" s="237"/>
      <c r="D187" s="226" t="s">
        <v>145</v>
      </c>
      <c r="E187" s="238" t="s">
        <v>19</v>
      </c>
      <c r="F187" s="239" t="s">
        <v>147</v>
      </c>
      <c r="G187" s="237"/>
      <c r="H187" s="240">
        <v>23.800000000000001</v>
      </c>
      <c r="I187" s="241"/>
      <c r="J187" s="237"/>
      <c r="K187" s="237"/>
      <c r="L187" s="242"/>
      <c r="M187" s="243"/>
      <c r="N187" s="244"/>
      <c r="O187" s="244"/>
      <c r="P187" s="244"/>
      <c r="Q187" s="244"/>
      <c r="R187" s="244"/>
      <c r="S187" s="244"/>
      <c r="T187" s="245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6" t="s">
        <v>145</v>
      </c>
      <c r="AU187" s="246" t="s">
        <v>85</v>
      </c>
      <c r="AV187" s="14" t="s">
        <v>141</v>
      </c>
      <c r="AW187" s="14" t="s">
        <v>37</v>
      </c>
      <c r="AX187" s="14" t="s">
        <v>83</v>
      </c>
      <c r="AY187" s="246" t="s">
        <v>134</v>
      </c>
    </row>
    <row r="188" s="2" customFormat="1" ht="16.5" customHeight="1">
      <c r="A188" s="40"/>
      <c r="B188" s="41"/>
      <c r="C188" s="257" t="s">
        <v>317</v>
      </c>
      <c r="D188" s="257" t="s">
        <v>242</v>
      </c>
      <c r="E188" s="258" t="s">
        <v>1154</v>
      </c>
      <c r="F188" s="259" t="s">
        <v>1155</v>
      </c>
      <c r="G188" s="260" t="s">
        <v>150</v>
      </c>
      <c r="H188" s="261">
        <v>1.877</v>
      </c>
      <c r="I188" s="262"/>
      <c r="J188" s="263">
        <f>ROUND(I188*H188,2)</f>
        <v>0</v>
      </c>
      <c r="K188" s="259" t="s">
        <v>140</v>
      </c>
      <c r="L188" s="264"/>
      <c r="M188" s="265" t="s">
        <v>19</v>
      </c>
      <c r="N188" s="266" t="s">
        <v>46</v>
      </c>
      <c r="O188" s="86"/>
      <c r="P188" s="215">
        <f>O188*H188</f>
        <v>0</v>
      </c>
      <c r="Q188" s="215">
        <v>0.75</v>
      </c>
      <c r="R188" s="215">
        <f>Q188*H188</f>
        <v>1.4077500000000001</v>
      </c>
      <c r="S188" s="215">
        <v>0</v>
      </c>
      <c r="T188" s="216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17" t="s">
        <v>350</v>
      </c>
      <c r="AT188" s="217" t="s">
        <v>242</v>
      </c>
      <c r="AU188" s="217" t="s">
        <v>85</v>
      </c>
      <c r="AY188" s="19" t="s">
        <v>134</v>
      </c>
      <c r="BE188" s="218">
        <f>IF(N188="základní",J188,0)</f>
        <v>0</v>
      </c>
      <c r="BF188" s="218">
        <f>IF(N188="snížená",J188,0)</f>
        <v>0</v>
      </c>
      <c r="BG188" s="218">
        <f>IF(N188="zákl. přenesená",J188,0)</f>
        <v>0</v>
      </c>
      <c r="BH188" s="218">
        <f>IF(N188="sníž. přenesená",J188,0)</f>
        <v>0</v>
      </c>
      <c r="BI188" s="218">
        <f>IF(N188="nulová",J188,0)</f>
        <v>0</v>
      </c>
      <c r="BJ188" s="19" t="s">
        <v>83</v>
      </c>
      <c r="BK188" s="218">
        <f>ROUND(I188*H188,2)</f>
        <v>0</v>
      </c>
      <c r="BL188" s="19" t="s">
        <v>241</v>
      </c>
      <c r="BM188" s="217" t="s">
        <v>513</v>
      </c>
    </row>
    <row r="189" s="2" customFormat="1">
      <c r="A189" s="40"/>
      <c r="B189" s="41"/>
      <c r="C189" s="42"/>
      <c r="D189" s="219" t="s">
        <v>143</v>
      </c>
      <c r="E189" s="42"/>
      <c r="F189" s="220" t="s">
        <v>1156</v>
      </c>
      <c r="G189" s="42"/>
      <c r="H189" s="42"/>
      <c r="I189" s="221"/>
      <c r="J189" s="42"/>
      <c r="K189" s="42"/>
      <c r="L189" s="46"/>
      <c r="M189" s="222"/>
      <c r="N189" s="223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143</v>
      </c>
      <c r="AU189" s="19" t="s">
        <v>85</v>
      </c>
    </row>
    <row r="190" s="13" customFormat="1">
      <c r="A190" s="13"/>
      <c r="B190" s="224"/>
      <c r="C190" s="225"/>
      <c r="D190" s="226" t="s">
        <v>145</v>
      </c>
      <c r="E190" s="227" t="s">
        <v>19</v>
      </c>
      <c r="F190" s="228" t="s">
        <v>1157</v>
      </c>
      <c r="G190" s="225"/>
      <c r="H190" s="229">
        <v>1.877</v>
      </c>
      <c r="I190" s="230"/>
      <c r="J190" s="225"/>
      <c r="K190" s="225"/>
      <c r="L190" s="231"/>
      <c r="M190" s="232"/>
      <c r="N190" s="233"/>
      <c r="O190" s="233"/>
      <c r="P190" s="233"/>
      <c r="Q190" s="233"/>
      <c r="R190" s="233"/>
      <c r="S190" s="233"/>
      <c r="T190" s="234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5" t="s">
        <v>145</v>
      </c>
      <c r="AU190" s="235" t="s">
        <v>85</v>
      </c>
      <c r="AV190" s="13" t="s">
        <v>85</v>
      </c>
      <c r="AW190" s="13" t="s">
        <v>37</v>
      </c>
      <c r="AX190" s="13" t="s">
        <v>75</v>
      </c>
      <c r="AY190" s="235" t="s">
        <v>134</v>
      </c>
    </row>
    <row r="191" s="14" customFormat="1">
      <c r="A191" s="14"/>
      <c r="B191" s="236"/>
      <c r="C191" s="237"/>
      <c r="D191" s="226" t="s">
        <v>145</v>
      </c>
      <c r="E191" s="238" t="s">
        <v>19</v>
      </c>
      <c r="F191" s="239" t="s">
        <v>147</v>
      </c>
      <c r="G191" s="237"/>
      <c r="H191" s="240">
        <v>1.877</v>
      </c>
      <c r="I191" s="241"/>
      <c r="J191" s="237"/>
      <c r="K191" s="237"/>
      <c r="L191" s="242"/>
      <c r="M191" s="243"/>
      <c r="N191" s="244"/>
      <c r="O191" s="244"/>
      <c r="P191" s="244"/>
      <c r="Q191" s="244"/>
      <c r="R191" s="244"/>
      <c r="S191" s="244"/>
      <c r="T191" s="245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6" t="s">
        <v>145</v>
      </c>
      <c r="AU191" s="246" t="s">
        <v>85</v>
      </c>
      <c r="AV191" s="14" t="s">
        <v>141</v>
      </c>
      <c r="AW191" s="14" t="s">
        <v>37</v>
      </c>
      <c r="AX191" s="14" t="s">
        <v>83</v>
      </c>
      <c r="AY191" s="246" t="s">
        <v>134</v>
      </c>
    </row>
    <row r="192" s="2" customFormat="1" ht="24.15" customHeight="1">
      <c r="A192" s="40"/>
      <c r="B192" s="41"/>
      <c r="C192" s="206" t="s">
        <v>331</v>
      </c>
      <c r="D192" s="206" t="s">
        <v>136</v>
      </c>
      <c r="E192" s="207" t="s">
        <v>1092</v>
      </c>
      <c r="F192" s="208" t="s">
        <v>1093</v>
      </c>
      <c r="G192" s="209" t="s">
        <v>245</v>
      </c>
      <c r="H192" s="210">
        <v>1.5289999999999999</v>
      </c>
      <c r="I192" s="211"/>
      <c r="J192" s="212">
        <f>ROUND(I192*H192,2)</f>
        <v>0</v>
      </c>
      <c r="K192" s="208" t="s">
        <v>140</v>
      </c>
      <c r="L192" s="46"/>
      <c r="M192" s="213" t="s">
        <v>19</v>
      </c>
      <c r="N192" s="214" t="s">
        <v>46</v>
      </c>
      <c r="O192" s="86"/>
      <c r="P192" s="215">
        <f>O192*H192</f>
        <v>0</v>
      </c>
      <c r="Q192" s="215">
        <v>0</v>
      </c>
      <c r="R192" s="215">
        <f>Q192*H192</f>
        <v>0</v>
      </c>
      <c r="S192" s="215">
        <v>0</v>
      </c>
      <c r="T192" s="216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17" t="s">
        <v>241</v>
      </c>
      <c r="AT192" s="217" t="s">
        <v>136</v>
      </c>
      <c r="AU192" s="217" t="s">
        <v>85</v>
      </c>
      <c r="AY192" s="19" t="s">
        <v>134</v>
      </c>
      <c r="BE192" s="218">
        <f>IF(N192="základní",J192,0)</f>
        <v>0</v>
      </c>
      <c r="BF192" s="218">
        <f>IF(N192="snížená",J192,0)</f>
        <v>0</v>
      </c>
      <c r="BG192" s="218">
        <f>IF(N192="zákl. přenesená",J192,0)</f>
        <v>0</v>
      </c>
      <c r="BH192" s="218">
        <f>IF(N192="sníž. přenesená",J192,0)</f>
        <v>0</v>
      </c>
      <c r="BI192" s="218">
        <f>IF(N192="nulová",J192,0)</f>
        <v>0</v>
      </c>
      <c r="BJ192" s="19" t="s">
        <v>83</v>
      </c>
      <c r="BK192" s="218">
        <f>ROUND(I192*H192,2)</f>
        <v>0</v>
      </c>
      <c r="BL192" s="19" t="s">
        <v>241</v>
      </c>
      <c r="BM192" s="217" t="s">
        <v>528</v>
      </c>
    </row>
    <row r="193" s="2" customFormat="1">
      <c r="A193" s="40"/>
      <c r="B193" s="41"/>
      <c r="C193" s="42"/>
      <c r="D193" s="219" t="s">
        <v>143</v>
      </c>
      <c r="E193" s="42"/>
      <c r="F193" s="220" t="s">
        <v>1094</v>
      </c>
      <c r="G193" s="42"/>
      <c r="H193" s="42"/>
      <c r="I193" s="221"/>
      <c r="J193" s="42"/>
      <c r="K193" s="42"/>
      <c r="L193" s="46"/>
      <c r="M193" s="222"/>
      <c r="N193" s="223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143</v>
      </c>
      <c r="AU193" s="19" t="s">
        <v>85</v>
      </c>
    </row>
    <row r="194" s="12" customFormat="1" ht="22.8" customHeight="1">
      <c r="A194" s="12"/>
      <c r="B194" s="190"/>
      <c r="C194" s="191"/>
      <c r="D194" s="192" t="s">
        <v>74</v>
      </c>
      <c r="E194" s="204" t="s">
        <v>1095</v>
      </c>
      <c r="F194" s="204" t="s">
        <v>1096</v>
      </c>
      <c r="G194" s="191"/>
      <c r="H194" s="191"/>
      <c r="I194" s="194"/>
      <c r="J194" s="205">
        <f>BK194</f>
        <v>0</v>
      </c>
      <c r="K194" s="191"/>
      <c r="L194" s="196"/>
      <c r="M194" s="197"/>
      <c r="N194" s="198"/>
      <c r="O194" s="198"/>
      <c r="P194" s="199">
        <f>SUM(P195:P211)</f>
        <v>0</v>
      </c>
      <c r="Q194" s="198"/>
      <c r="R194" s="199">
        <f>SUM(R195:R211)</f>
        <v>0.089974989061999994</v>
      </c>
      <c r="S194" s="198"/>
      <c r="T194" s="200">
        <f>SUM(T195:T211)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01" t="s">
        <v>85</v>
      </c>
      <c r="AT194" s="202" t="s">
        <v>74</v>
      </c>
      <c r="AU194" s="202" t="s">
        <v>83</v>
      </c>
      <c r="AY194" s="201" t="s">
        <v>134</v>
      </c>
      <c r="BK194" s="203">
        <f>SUM(BK195:BK211)</f>
        <v>0</v>
      </c>
    </row>
    <row r="195" s="2" customFormat="1" ht="16.5" customHeight="1">
      <c r="A195" s="40"/>
      <c r="B195" s="41"/>
      <c r="C195" s="206" t="s">
        <v>336</v>
      </c>
      <c r="D195" s="206" t="s">
        <v>136</v>
      </c>
      <c r="E195" s="207" t="s">
        <v>1097</v>
      </c>
      <c r="F195" s="208" t="s">
        <v>1098</v>
      </c>
      <c r="G195" s="209" t="s">
        <v>139</v>
      </c>
      <c r="H195" s="210">
        <v>162.52699999999999</v>
      </c>
      <c r="I195" s="211"/>
      <c r="J195" s="212">
        <f>ROUND(I195*H195,2)</f>
        <v>0</v>
      </c>
      <c r="K195" s="208" t="s">
        <v>140</v>
      </c>
      <c r="L195" s="46"/>
      <c r="M195" s="213" t="s">
        <v>19</v>
      </c>
      <c r="N195" s="214" t="s">
        <v>46</v>
      </c>
      <c r="O195" s="86"/>
      <c r="P195" s="215">
        <f>O195*H195</f>
        <v>0</v>
      </c>
      <c r="Q195" s="215">
        <v>0.0002475</v>
      </c>
      <c r="R195" s="215">
        <f>Q195*H195</f>
        <v>0.040225432499999998</v>
      </c>
      <c r="S195" s="215">
        <v>0</v>
      </c>
      <c r="T195" s="216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17" t="s">
        <v>241</v>
      </c>
      <c r="AT195" s="217" t="s">
        <v>136</v>
      </c>
      <c r="AU195" s="217" t="s">
        <v>85</v>
      </c>
      <c r="AY195" s="19" t="s">
        <v>134</v>
      </c>
      <c r="BE195" s="218">
        <f>IF(N195="základní",J195,0)</f>
        <v>0</v>
      </c>
      <c r="BF195" s="218">
        <f>IF(N195="snížená",J195,0)</f>
        <v>0</v>
      </c>
      <c r="BG195" s="218">
        <f>IF(N195="zákl. přenesená",J195,0)</f>
        <v>0</v>
      </c>
      <c r="BH195" s="218">
        <f>IF(N195="sníž. přenesená",J195,0)</f>
        <v>0</v>
      </c>
      <c r="BI195" s="218">
        <f>IF(N195="nulová",J195,0)</f>
        <v>0</v>
      </c>
      <c r="BJ195" s="19" t="s">
        <v>83</v>
      </c>
      <c r="BK195" s="218">
        <f>ROUND(I195*H195,2)</f>
        <v>0</v>
      </c>
      <c r="BL195" s="19" t="s">
        <v>241</v>
      </c>
      <c r="BM195" s="217" t="s">
        <v>539</v>
      </c>
    </row>
    <row r="196" s="2" customFormat="1">
      <c r="A196" s="40"/>
      <c r="B196" s="41"/>
      <c r="C196" s="42"/>
      <c r="D196" s="219" t="s">
        <v>143</v>
      </c>
      <c r="E196" s="42"/>
      <c r="F196" s="220" t="s">
        <v>1099</v>
      </c>
      <c r="G196" s="42"/>
      <c r="H196" s="42"/>
      <c r="I196" s="221"/>
      <c r="J196" s="42"/>
      <c r="K196" s="42"/>
      <c r="L196" s="46"/>
      <c r="M196" s="222"/>
      <c r="N196" s="223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143</v>
      </c>
      <c r="AU196" s="19" t="s">
        <v>85</v>
      </c>
    </row>
    <row r="197" s="13" customFormat="1">
      <c r="A197" s="13"/>
      <c r="B197" s="224"/>
      <c r="C197" s="225"/>
      <c r="D197" s="226" t="s">
        <v>145</v>
      </c>
      <c r="E197" s="227" t="s">
        <v>19</v>
      </c>
      <c r="F197" s="228" t="s">
        <v>1158</v>
      </c>
      <c r="G197" s="225"/>
      <c r="H197" s="229">
        <v>63.810000000000002</v>
      </c>
      <c r="I197" s="230"/>
      <c r="J197" s="225"/>
      <c r="K197" s="225"/>
      <c r="L197" s="231"/>
      <c r="M197" s="232"/>
      <c r="N197" s="233"/>
      <c r="O197" s="233"/>
      <c r="P197" s="233"/>
      <c r="Q197" s="233"/>
      <c r="R197" s="233"/>
      <c r="S197" s="233"/>
      <c r="T197" s="234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5" t="s">
        <v>145</v>
      </c>
      <c r="AU197" s="235" t="s">
        <v>85</v>
      </c>
      <c r="AV197" s="13" t="s">
        <v>85</v>
      </c>
      <c r="AW197" s="13" t="s">
        <v>37</v>
      </c>
      <c r="AX197" s="13" t="s">
        <v>75</v>
      </c>
      <c r="AY197" s="235" t="s">
        <v>134</v>
      </c>
    </row>
    <row r="198" s="13" customFormat="1">
      <c r="A198" s="13"/>
      <c r="B198" s="224"/>
      <c r="C198" s="225"/>
      <c r="D198" s="226" t="s">
        <v>145</v>
      </c>
      <c r="E198" s="227" t="s">
        <v>19</v>
      </c>
      <c r="F198" s="228" t="s">
        <v>1159</v>
      </c>
      <c r="G198" s="225"/>
      <c r="H198" s="229">
        <v>98.716999999999999</v>
      </c>
      <c r="I198" s="230"/>
      <c r="J198" s="225"/>
      <c r="K198" s="225"/>
      <c r="L198" s="231"/>
      <c r="M198" s="232"/>
      <c r="N198" s="233"/>
      <c r="O198" s="233"/>
      <c r="P198" s="233"/>
      <c r="Q198" s="233"/>
      <c r="R198" s="233"/>
      <c r="S198" s="233"/>
      <c r="T198" s="234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5" t="s">
        <v>145</v>
      </c>
      <c r="AU198" s="235" t="s">
        <v>85</v>
      </c>
      <c r="AV198" s="13" t="s">
        <v>85</v>
      </c>
      <c r="AW198" s="13" t="s">
        <v>37</v>
      </c>
      <c r="AX198" s="13" t="s">
        <v>75</v>
      </c>
      <c r="AY198" s="235" t="s">
        <v>134</v>
      </c>
    </row>
    <row r="199" s="14" customFormat="1">
      <c r="A199" s="14"/>
      <c r="B199" s="236"/>
      <c r="C199" s="237"/>
      <c r="D199" s="226" t="s">
        <v>145</v>
      </c>
      <c r="E199" s="238" t="s">
        <v>19</v>
      </c>
      <c r="F199" s="239" t="s">
        <v>147</v>
      </c>
      <c r="G199" s="237"/>
      <c r="H199" s="240">
        <v>162.52699999999999</v>
      </c>
      <c r="I199" s="241"/>
      <c r="J199" s="237"/>
      <c r="K199" s="237"/>
      <c r="L199" s="242"/>
      <c r="M199" s="243"/>
      <c r="N199" s="244"/>
      <c r="O199" s="244"/>
      <c r="P199" s="244"/>
      <c r="Q199" s="244"/>
      <c r="R199" s="244"/>
      <c r="S199" s="244"/>
      <c r="T199" s="245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6" t="s">
        <v>145</v>
      </c>
      <c r="AU199" s="246" t="s">
        <v>85</v>
      </c>
      <c r="AV199" s="14" t="s">
        <v>141</v>
      </c>
      <c r="AW199" s="14" t="s">
        <v>37</v>
      </c>
      <c r="AX199" s="14" t="s">
        <v>83</v>
      </c>
      <c r="AY199" s="246" t="s">
        <v>134</v>
      </c>
    </row>
    <row r="200" s="2" customFormat="1" ht="16.5" customHeight="1">
      <c r="A200" s="40"/>
      <c r="B200" s="41"/>
      <c r="C200" s="206" t="s">
        <v>343</v>
      </c>
      <c r="D200" s="206" t="s">
        <v>136</v>
      </c>
      <c r="E200" s="207" t="s">
        <v>1101</v>
      </c>
      <c r="F200" s="208" t="s">
        <v>1102</v>
      </c>
      <c r="G200" s="209" t="s">
        <v>139</v>
      </c>
      <c r="H200" s="210">
        <v>162.52699999999999</v>
      </c>
      <c r="I200" s="211"/>
      <c r="J200" s="212">
        <f>ROUND(I200*H200,2)</f>
        <v>0</v>
      </c>
      <c r="K200" s="208" t="s">
        <v>140</v>
      </c>
      <c r="L200" s="46"/>
      <c r="M200" s="213" t="s">
        <v>19</v>
      </c>
      <c r="N200" s="214" t="s">
        <v>46</v>
      </c>
      <c r="O200" s="86"/>
      <c r="P200" s="215">
        <f>O200*H200</f>
        <v>0</v>
      </c>
      <c r="Q200" s="215">
        <v>0.00028980599999999998</v>
      </c>
      <c r="R200" s="215">
        <f>Q200*H200</f>
        <v>0.04710129976199999</v>
      </c>
      <c r="S200" s="215">
        <v>0</v>
      </c>
      <c r="T200" s="216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17" t="s">
        <v>241</v>
      </c>
      <c r="AT200" s="217" t="s">
        <v>136</v>
      </c>
      <c r="AU200" s="217" t="s">
        <v>85</v>
      </c>
      <c r="AY200" s="19" t="s">
        <v>134</v>
      </c>
      <c r="BE200" s="218">
        <f>IF(N200="základní",J200,0)</f>
        <v>0</v>
      </c>
      <c r="BF200" s="218">
        <f>IF(N200="snížená",J200,0)</f>
        <v>0</v>
      </c>
      <c r="BG200" s="218">
        <f>IF(N200="zákl. přenesená",J200,0)</f>
        <v>0</v>
      </c>
      <c r="BH200" s="218">
        <f>IF(N200="sníž. přenesená",J200,0)</f>
        <v>0</v>
      </c>
      <c r="BI200" s="218">
        <f>IF(N200="nulová",J200,0)</f>
        <v>0</v>
      </c>
      <c r="BJ200" s="19" t="s">
        <v>83</v>
      </c>
      <c r="BK200" s="218">
        <f>ROUND(I200*H200,2)</f>
        <v>0</v>
      </c>
      <c r="BL200" s="19" t="s">
        <v>241</v>
      </c>
      <c r="BM200" s="217" t="s">
        <v>457</v>
      </c>
    </row>
    <row r="201" s="2" customFormat="1">
      <c r="A201" s="40"/>
      <c r="B201" s="41"/>
      <c r="C201" s="42"/>
      <c r="D201" s="219" t="s">
        <v>143</v>
      </c>
      <c r="E201" s="42"/>
      <c r="F201" s="220" t="s">
        <v>1103</v>
      </c>
      <c r="G201" s="42"/>
      <c r="H201" s="42"/>
      <c r="I201" s="221"/>
      <c r="J201" s="42"/>
      <c r="K201" s="42"/>
      <c r="L201" s="46"/>
      <c r="M201" s="222"/>
      <c r="N201" s="223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143</v>
      </c>
      <c r="AU201" s="19" t="s">
        <v>85</v>
      </c>
    </row>
    <row r="202" s="13" customFormat="1">
      <c r="A202" s="13"/>
      <c r="B202" s="224"/>
      <c r="C202" s="225"/>
      <c r="D202" s="226" t="s">
        <v>145</v>
      </c>
      <c r="E202" s="227" t="s">
        <v>19</v>
      </c>
      <c r="F202" s="228" t="s">
        <v>1160</v>
      </c>
      <c r="G202" s="225"/>
      <c r="H202" s="229">
        <v>162.52699999999999</v>
      </c>
      <c r="I202" s="230"/>
      <c r="J202" s="225"/>
      <c r="K202" s="225"/>
      <c r="L202" s="231"/>
      <c r="M202" s="232"/>
      <c r="N202" s="233"/>
      <c r="O202" s="233"/>
      <c r="P202" s="233"/>
      <c r="Q202" s="233"/>
      <c r="R202" s="233"/>
      <c r="S202" s="233"/>
      <c r="T202" s="234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5" t="s">
        <v>145</v>
      </c>
      <c r="AU202" s="235" t="s">
        <v>85</v>
      </c>
      <c r="AV202" s="13" t="s">
        <v>85</v>
      </c>
      <c r="AW202" s="13" t="s">
        <v>37</v>
      </c>
      <c r="AX202" s="13" t="s">
        <v>75</v>
      </c>
      <c r="AY202" s="235" t="s">
        <v>134</v>
      </c>
    </row>
    <row r="203" s="14" customFormat="1">
      <c r="A203" s="14"/>
      <c r="B203" s="236"/>
      <c r="C203" s="237"/>
      <c r="D203" s="226" t="s">
        <v>145</v>
      </c>
      <c r="E203" s="238" t="s">
        <v>19</v>
      </c>
      <c r="F203" s="239" t="s">
        <v>147</v>
      </c>
      <c r="G203" s="237"/>
      <c r="H203" s="240">
        <v>162.52699999999999</v>
      </c>
      <c r="I203" s="241"/>
      <c r="J203" s="237"/>
      <c r="K203" s="237"/>
      <c r="L203" s="242"/>
      <c r="M203" s="243"/>
      <c r="N203" s="244"/>
      <c r="O203" s="244"/>
      <c r="P203" s="244"/>
      <c r="Q203" s="244"/>
      <c r="R203" s="244"/>
      <c r="S203" s="244"/>
      <c r="T203" s="245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6" t="s">
        <v>145</v>
      </c>
      <c r="AU203" s="246" t="s">
        <v>85</v>
      </c>
      <c r="AV203" s="14" t="s">
        <v>141</v>
      </c>
      <c r="AW203" s="14" t="s">
        <v>37</v>
      </c>
      <c r="AX203" s="14" t="s">
        <v>83</v>
      </c>
      <c r="AY203" s="246" t="s">
        <v>134</v>
      </c>
    </row>
    <row r="204" s="2" customFormat="1" ht="16.5" customHeight="1">
      <c r="A204" s="40"/>
      <c r="B204" s="41"/>
      <c r="C204" s="206" t="s">
        <v>350</v>
      </c>
      <c r="D204" s="206" t="s">
        <v>136</v>
      </c>
      <c r="E204" s="207" t="s">
        <v>1104</v>
      </c>
      <c r="F204" s="208" t="s">
        <v>1105</v>
      </c>
      <c r="G204" s="209" t="s">
        <v>139</v>
      </c>
      <c r="H204" s="210">
        <v>9.9260000000000002</v>
      </c>
      <c r="I204" s="211"/>
      <c r="J204" s="212">
        <f>ROUND(I204*H204,2)</f>
        <v>0</v>
      </c>
      <c r="K204" s="208" t="s">
        <v>140</v>
      </c>
      <c r="L204" s="46"/>
      <c r="M204" s="213" t="s">
        <v>19</v>
      </c>
      <c r="N204" s="214" t="s">
        <v>46</v>
      </c>
      <c r="O204" s="86"/>
      <c r="P204" s="215">
        <f>O204*H204</f>
        <v>0</v>
      </c>
      <c r="Q204" s="215">
        <v>0.00014375</v>
      </c>
      <c r="R204" s="215">
        <f>Q204*H204</f>
        <v>0.0014268625000000001</v>
      </c>
      <c r="S204" s="215">
        <v>0</v>
      </c>
      <c r="T204" s="216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17" t="s">
        <v>241</v>
      </c>
      <c r="AT204" s="217" t="s">
        <v>136</v>
      </c>
      <c r="AU204" s="217" t="s">
        <v>85</v>
      </c>
      <c r="AY204" s="19" t="s">
        <v>134</v>
      </c>
      <c r="BE204" s="218">
        <f>IF(N204="základní",J204,0)</f>
        <v>0</v>
      </c>
      <c r="BF204" s="218">
        <f>IF(N204="snížená",J204,0)</f>
        <v>0</v>
      </c>
      <c r="BG204" s="218">
        <f>IF(N204="zákl. přenesená",J204,0)</f>
        <v>0</v>
      </c>
      <c r="BH204" s="218">
        <f>IF(N204="sníž. přenesená",J204,0)</f>
        <v>0</v>
      </c>
      <c r="BI204" s="218">
        <f>IF(N204="nulová",J204,0)</f>
        <v>0</v>
      </c>
      <c r="BJ204" s="19" t="s">
        <v>83</v>
      </c>
      <c r="BK204" s="218">
        <f>ROUND(I204*H204,2)</f>
        <v>0</v>
      </c>
      <c r="BL204" s="19" t="s">
        <v>241</v>
      </c>
      <c r="BM204" s="217" t="s">
        <v>559</v>
      </c>
    </row>
    <row r="205" s="2" customFormat="1">
      <c r="A205" s="40"/>
      <c r="B205" s="41"/>
      <c r="C205" s="42"/>
      <c r="D205" s="219" t="s">
        <v>143</v>
      </c>
      <c r="E205" s="42"/>
      <c r="F205" s="220" t="s">
        <v>1106</v>
      </c>
      <c r="G205" s="42"/>
      <c r="H205" s="42"/>
      <c r="I205" s="221"/>
      <c r="J205" s="42"/>
      <c r="K205" s="42"/>
      <c r="L205" s="46"/>
      <c r="M205" s="222"/>
      <c r="N205" s="223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143</v>
      </c>
      <c r="AU205" s="19" t="s">
        <v>85</v>
      </c>
    </row>
    <row r="206" s="13" customFormat="1">
      <c r="A206" s="13"/>
      <c r="B206" s="224"/>
      <c r="C206" s="225"/>
      <c r="D206" s="226" t="s">
        <v>145</v>
      </c>
      <c r="E206" s="227" t="s">
        <v>19</v>
      </c>
      <c r="F206" s="228" t="s">
        <v>1111</v>
      </c>
      <c r="G206" s="225"/>
      <c r="H206" s="229">
        <v>9.9260000000000002</v>
      </c>
      <c r="I206" s="230"/>
      <c r="J206" s="225"/>
      <c r="K206" s="225"/>
      <c r="L206" s="231"/>
      <c r="M206" s="232"/>
      <c r="N206" s="233"/>
      <c r="O206" s="233"/>
      <c r="P206" s="233"/>
      <c r="Q206" s="233"/>
      <c r="R206" s="233"/>
      <c r="S206" s="233"/>
      <c r="T206" s="234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5" t="s">
        <v>145</v>
      </c>
      <c r="AU206" s="235" t="s">
        <v>85</v>
      </c>
      <c r="AV206" s="13" t="s">
        <v>85</v>
      </c>
      <c r="AW206" s="13" t="s">
        <v>37</v>
      </c>
      <c r="AX206" s="13" t="s">
        <v>75</v>
      </c>
      <c r="AY206" s="235" t="s">
        <v>134</v>
      </c>
    </row>
    <row r="207" s="14" customFormat="1">
      <c r="A207" s="14"/>
      <c r="B207" s="236"/>
      <c r="C207" s="237"/>
      <c r="D207" s="226" t="s">
        <v>145</v>
      </c>
      <c r="E207" s="238" t="s">
        <v>19</v>
      </c>
      <c r="F207" s="239" t="s">
        <v>147</v>
      </c>
      <c r="G207" s="237"/>
      <c r="H207" s="240">
        <v>9.9260000000000002</v>
      </c>
      <c r="I207" s="241"/>
      <c r="J207" s="237"/>
      <c r="K207" s="237"/>
      <c r="L207" s="242"/>
      <c r="M207" s="243"/>
      <c r="N207" s="244"/>
      <c r="O207" s="244"/>
      <c r="P207" s="244"/>
      <c r="Q207" s="244"/>
      <c r="R207" s="244"/>
      <c r="S207" s="244"/>
      <c r="T207" s="245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6" t="s">
        <v>145</v>
      </c>
      <c r="AU207" s="246" t="s">
        <v>85</v>
      </c>
      <c r="AV207" s="14" t="s">
        <v>141</v>
      </c>
      <c r="AW207" s="14" t="s">
        <v>37</v>
      </c>
      <c r="AX207" s="14" t="s">
        <v>83</v>
      </c>
      <c r="AY207" s="246" t="s">
        <v>134</v>
      </c>
    </row>
    <row r="208" s="2" customFormat="1" ht="16.5" customHeight="1">
      <c r="A208" s="40"/>
      <c r="B208" s="41"/>
      <c r="C208" s="206" t="s">
        <v>358</v>
      </c>
      <c r="D208" s="206" t="s">
        <v>136</v>
      </c>
      <c r="E208" s="207" t="s">
        <v>1108</v>
      </c>
      <c r="F208" s="208" t="s">
        <v>1109</v>
      </c>
      <c r="G208" s="209" t="s">
        <v>139</v>
      </c>
      <c r="H208" s="210">
        <v>9.9260000000000002</v>
      </c>
      <c r="I208" s="211"/>
      <c r="J208" s="212">
        <f>ROUND(I208*H208,2)</f>
        <v>0</v>
      </c>
      <c r="K208" s="208" t="s">
        <v>140</v>
      </c>
      <c r="L208" s="46"/>
      <c r="M208" s="213" t="s">
        <v>19</v>
      </c>
      <c r="N208" s="214" t="s">
        <v>46</v>
      </c>
      <c r="O208" s="86"/>
      <c r="P208" s="215">
        <f>O208*H208</f>
        <v>0</v>
      </c>
      <c r="Q208" s="215">
        <v>0.00012305000000000001</v>
      </c>
      <c r="R208" s="215">
        <f>Q208*H208</f>
        <v>0.0012213943000000001</v>
      </c>
      <c r="S208" s="215">
        <v>0</v>
      </c>
      <c r="T208" s="216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17" t="s">
        <v>241</v>
      </c>
      <c r="AT208" s="217" t="s">
        <v>136</v>
      </c>
      <c r="AU208" s="217" t="s">
        <v>85</v>
      </c>
      <c r="AY208" s="19" t="s">
        <v>134</v>
      </c>
      <c r="BE208" s="218">
        <f>IF(N208="základní",J208,0)</f>
        <v>0</v>
      </c>
      <c r="BF208" s="218">
        <f>IF(N208="snížená",J208,0)</f>
        <v>0</v>
      </c>
      <c r="BG208" s="218">
        <f>IF(N208="zákl. přenesená",J208,0)</f>
        <v>0</v>
      </c>
      <c r="BH208" s="218">
        <f>IF(N208="sníž. přenesená",J208,0)</f>
        <v>0</v>
      </c>
      <c r="BI208" s="218">
        <f>IF(N208="nulová",J208,0)</f>
        <v>0</v>
      </c>
      <c r="BJ208" s="19" t="s">
        <v>83</v>
      </c>
      <c r="BK208" s="218">
        <f>ROUND(I208*H208,2)</f>
        <v>0</v>
      </c>
      <c r="BL208" s="19" t="s">
        <v>241</v>
      </c>
      <c r="BM208" s="217" t="s">
        <v>572</v>
      </c>
    </row>
    <row r="209" s="2" customFormat="1">
      <c r="A209" s="40"/>
      <c r="B209" s="41"/>
      <c r="C209" s="42"/>
      <c r="D209" s="219" t="s">
        <v>143</v>
      </c>
      <c r="E209" s="42"/>
      <c r="F209" s="220" t="s">
        <v>1110</v>
      </c>
      <c r="G209" s="42"/>
      <c r="H209" s="42"/>
      <c r="I209" s="221"/>
      <c r="J209" s="42"/>
      <c r="K209" s="42"/>
      <c r="L209" s="46"/>
      <c r="M209" s="222"/>
      <c r="N209" s="223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143</v>
      </c>
      <c r="AU209" s="19" t="s">
        <v>85</v>
      </c>
    </row>
    <row r="210" s="13" customFormat="1">
      <c r="A210" s="13"/>
      <c r="B210" s="224"/>
      <c r="C210" s="225"/>
      <c r="D210" s="226" t="s">
        <v>145</v>
      </c>
      <c r="E210" s="227" t="s">
        <v>19</v>
      </c>
      <c r="F210" s="228" t="s">
        <v>1111</v>
      </c>
      <c r="G210" s="225"/>
      <c r="H210" s="229">
        <v>9.9260000000000002</v>
      </c>
      <c r="I210" s="230"/>
      <c r="J210" s="225"/>
      <c r="K210" s="225"/>
      <c r="L210" s="231"/>
      <c r="M210" s="232"/>
      <c r="N210" s="233"/>
      <c r="O210" s="233"/>
      <c r="P210" s="233"/>
      <c r="Q210" s="233"/>
      <c r="R210" s="233"/>
      <c r="S210" s="233"/>
      <c r="T210" s="234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5" t="s">
        <v>145</v>
      </c>
      <c r="AU210" s="235" t="s">
        <v>85</v>
      </c>
      <c r="AV210" s="13" t="s">
        <v>85</v>
      </c>
      <c r="AW210" s="13" t="s">
        <v>37</v>
      </c>
      <c r="AX210" s="13" t="s">
        <v>75</v>
      </c>
      <c r="AY210" s="235" t="s">
        <v>134</v>
      </c>
    </row>
    <row r="211" s="14" customFormat="1">
      <c r="A211" s="14"/>
      <c r="B211" s="236"/>
      <c r="C211" s="237"/>
      <c r="D211" s="226" t="s">
        <v>145</v>
      </c>
      <c r="E211" s="238" t="s">
        <v>19</v>
      </c>
      <c r="F211" s="239" t="s">
        <v>147</v>
      </c>
      <c r="G211" s="237"/>
      <c r="H211" s="240">
        <v>9.9260000000000002</v>
      </c>
      <c r="I211" s="241"/>
      <c r="J211" s="237"/>
      <c r="K211" s="237"/>
      <c r="L211" s="242"/>
      <c r="M211" s="283"/>
      <c r="N211" s="284"/>
      <c r="O211" s="284"/>
      <c r="P211" s="284"/>
      <c r="Q211" s="284"/>
      <c r="R211" s="284"/>
      <c r="S211" s="284"/>
      <c r="T211" s="285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6" t="s">
        <v>145</v>
      </c>
      <c r="AU211" s="246" t="s">
        <v>85</v>
      </c>
      <c r="AV211" s="14" t="s">
        <v>141</v>
      </c>
      <c r="AW211" s="14" t="s">
        <v>37</v>
      </c>
      <c r="AX211" s="14" t="s">
        <v>83</v>
      </c>
      <c r="AY211" s="246" t="s">
        <v>134</v>
      </c>
    </row>
    <row r="212" s="2" customFormat="1" ht="6.96" customHeight="1">
      <c r="A212" s="40"/>
      <c r="B212" s="61"/>
      <c r="C212" s="62"/>
      <c r="D212" s="62"/>
      <c r="E212" s="62"/>
      <c r="F212" s="62"/>
      <c r="G212" s="62"/>
      <c r="H212" s="62"/>
      <c r="I212" s="62"/>
      <c r="J212" s="62"/>
      <c r="K212" s="62"/>
      <c r="L212" s="46"/>
      <c r="M212" s="40"/>
      <c r="O212" s="40"/>
      <c r="P212" s="40"/>
      <c r="Q212" s="40"/>
      <c r="R212" s="40"/>
      <c r="S212" s="40"/>
      <c r="T212" s="40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</row>
  </sheetData>
  <sheetProtection sheet="1" autoFilter="0" formatColumns="0" formatRows="0" objects="1" scenarios="1" spinCount="100000" saltValue="rxuoIxNNJxCDfKmnLOB7uUARdUpM3jpvcX2ibuAvYMh0HMo44R5/nXuHjXwX3HLPfGmRY/fKJ4ntSuUKGm61dg==" hashValue="oigBmtrm8uBFBSLjM9f4T4CNDSFXzGVLWkPpnzFm5VVC8E8fwYmNDv1iKxG/udgHo1nO9sStL7yghZGBsa+LuQ==" algorithmName="SHA-512" password="CC35"/>
  <autoFilter ref="C86:K211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8" r:id="rId1" display="https://podminky.urs.cz/item/CS_URS_2021_02/174101101"/>
    <hyperlink ref="F103" r:id="rId2" display="https://podminky.urs.cz/item/CS_URS_2021_02/451315115"/>
    <hyperlink ref="F109" r:id="rId3" display="https://podminky.urs.cz/item/CS_URS_2021_02/274321118"/>
    <hyperlink ref="F114" r:id="rId4" display="https://podminky.urs.cz/item/CS_URS_2021_02/274354111"/>
    <hyperlink ref="F120" r:id="rId5" display="https://podminky.urs.cz/item/CS_URS_2021_02/274354211"/>
    <hyperlink ref="F122" r:id="rId6" display="https://podminky.urs.cz/item/CS_URS_2021_02/312351911"/>
    <hyperlink ref="F128" r:id="rId7" display="https://podminky.urs.cz/item/CS_URS_2021_02/274361116"/>
    <hyperlink ref="F132" r:id="rId8" display="https://podminky.urs.cz/item/CS_URS_2021_02/274361412"/>
    <hyperlink ref="F136" r:id="rId9" display="https://podminky.urs.cz/item/CS_URS_2021_02/998212111"/>
    <hyperlink ref="F138" r:id="rId10" display="https://podminky.urs.cz/item/CS_URS_2021_02/998212111"/>
    <hyperlink ref="F143" r:id="rId11" display="https://podminky.urs.cz/item/CS_URS_2021_02/423176211"/>
    <hyperlink ref="F147" r:id="rId12" display="https://podminky.urs.cz/item/CS_URS_2021_02/936172126"/>
    <hyperlink ref="F150" r:id="rId13" display="https://podminky.urs.cz/item/CS_URS_2021_02/452471101"/>
    <hyperlink ref="F154" r:id="rId14" display="https://podminky.urs.cz/item/CS_URS_2021_02/452471102"/>
    <hyperlink ref="F158" r:id="rId15" display="https://podminky.urs.cz/item/CS_URS_2021_02/953961116"/>
    <hyperlink ref="F162" r:id="rId16" display="https://podminky.urs.cz/item/CS_URS_2021_02/953965141"/>
    <hyperlink ref="F166" r:id="rId17" display="https://podminky.urs.cz/item/CS_URS_2021_02/949101112"/>
    <hyperlink ref="F171" r:id="rId18" display="https://podminky.urs.cz/item/CS_URS_2021_02/998214111"/>
    <hyperlink ref="F175" r:id="rId19" display="https://podminky.urs.cz/item/CS_URS_2021_02/762083122"/>
    <hyperlink ref="F180" r:id="rId20" display="https://podminky.urs.cz/item/CS_URS_2021_02/762132135"/>
    <hyperlink ref="F185" r:id="rId21" display="https://podminky.urs.cz/item/CS_URS_2021_02/421953321"/>
    <hyperlink ref="F189" r:id="rId22" display="https://podminky.urs.cz/item/CS_URS_2021_02/60556102"/>
    <hyperlink ref="F193" r:id="rId23" display="https://podminky.urs.cz/item/CS_URS_2021_02/998762101"/>
    <hyperlink ref="F196" r:id="rId24" display="https://podminky.urs.cz/item/CS_URS_2021_02/783218111"/>
    <hyperlink ref="F201" r:id="rId25" display="https://podminky.urs.cz/item/CS_URS_2021_02/783218211"/>
    <hyperlink ref="F205" r:id="rId26" display="https://podminky.urs.cz/item/CS_URS_2021_02/783314101"/>
    <hyperlink ref="F209" r:id="rId27" display="https://podminky.urs.cz/item/CS_URS_2021_02/783317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8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97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85</v>
      </c>
    </row>
    <row r="4" s="1" customFormat="1" ht="24.96" customHeight="1">
      <c r="B4" s="22"/>
      <c r="D4" s="132" t="s">
        <v>101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Revitalizace Švarcavy - 1.část - Mosty a lávky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102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1161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969</v>
      </c>
      <c r="G12" s="40"/>
      <c r="H12" s="40"/>
      <c r="I12" s="134" t="s">
        <v>23</v>
      </c>
      <c r="J12" s="139" t="str">
        <f>'Rekapitulace stavby'!AN8</f>
        <v>15. 6. 2022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tr">
        <f>IF('Rekapitulace stavby'!AN10="","",'Rekapitulace stavby'!AN10)</f>
        <v>00274101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tr">
        <f>IF('Rekapitulace stavby'!E11="","",'Rekapitulace stavby'!E11)</f>
        <v>Město Přelouč</v>
      </c>
      <c r="F15" s="40"/>
      <c r="G15" s="40"/>
      <c r="H15" s="40"/>
      <c r="I15" s="134" t="s">
        <v>29</v>
      </c>
      <c r="J15" s="138" t="str">
        <f>IF('Rekapitulace stavby'!AN11="","",'Rekapitulace stavby'!AN11)</f>
        <v>CZ00274101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31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33</v>
      </c>
      <c r="E20" s="40"/>
      <c r="F20" s="40"/>
      <c r="G20" s="40"/>
      <c r="H20" s="40"/>
      <c r="I20" s="134" t="s">
        <v>26</v>
      </c>
      <c r="J20" s="138" t="str">
        <f>IF('Rekapitulace stavby'!AN16="","",'Rekapitulace stavby'!AN16)</f>
        <v>47116901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stavby'!E17="","",'Rekapitulace stavby'!E17)</f>
        <v>Vodohospodářský rozvoj a výstavba a.s.</v>
      </c>
      <c r="F21" s="40"/>
      <c r="G21" s="40"/>
      <c r="H21" s="40"/>
      <c r="I21" s="134" t="s">
        <v>29</v>
      </c>
      <c r="J21" s="138" t="str">
        <f>IF('Rekapitulace stavby'!AN17="","",'Rekapitulace stavby'!AN17)</f>
        <v>CZ47116901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38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>47116901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>Vodohospodářský rozvoj a výstavba a.s.</v>
      </c>
      <c r="F24" s="40"/>
      <c r="G24" s="40"/>
      <c r="H24" s="40"/>
      <c r="I24" s="134" t="s">
        <v>29</v>
      </c>
      <c r="J24" s="138" t="str">
        <f>IF('Rekapitulace stavby'!AN20="","",'Rekapitulace stavby'!AN20)</f>
        <v>CZ47116901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39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41</v>
      </c>
      <c r="E30" s="40"/>
      <c r="F30" s="40"/>
      <c r="G30" s="40"/>
      <c r="H30" s="40"/>
      <c r="I30" s="40"/>
      <c r="J30" s="146">
        <f>ROUND(J87,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43</v>
      </c>
      <c r="G32" s="40"/>
      <c r="H32" s="40"/>
      <c r="I32" s="147" t="s">
        <v>42</v>
      </c>
      <c r="J32" s="147" t="s">
        <v>44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45</v>
      </c>
      <c r="E33" s="134" t="s">
        <v>46</v>
      </c>
      <c r="F33" s="149">
        <f>ROUND((SUM(BE87:BE198)),  2)</f>
        <v>0</v>
      </c>
      <c r="G33" s="40"/>
      <c r="H33" s="40"/>
      <c r="I33" s="150">
        <v>0.20999999999999999</v>
      </c>
      <c r="J33" s="149">
        <f>ROUND(((SUM(BE87:BE198))*I33),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47</v>
      </c>
      <c r="F34" s="149">
        <f>ROUND((SUM(BF87:BF198)),  2)</f>
        <v>0</v>
      </c>
      <c r="G34" s="40"/>
      <c r="H34" s="40"/>
      <c r="I34" s="150">
        <v>0.14999999999999999</v>
      </c>
      <c r="J34" s="149">
        <f>ROUND(((SUM(BF87:BF198))*I34),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48</v>
      </c>
      <c r="F35" s="149">
        <f>ROUND((SUM(BG87:BG198)),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49</v>
      </c>
      <c r="F36" s="149">
        <f>ROUND((SUM(BH87:BH198)),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50</v>
      </c>
      <c r="F37" s="149">
        <f>ROUND((SUM(BI87:BI198)),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51</v>
      </c>
      <c r="E39" s="153"/>
      <c r="F39" s="153"/>
      <c r="G39" s="154" t="s">
        <v>52</v>
      </c>
      <c r="H39" s="155" t="s">
        <v>53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104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Revitalizace Švarcavy - 1.část - Mosty a lávky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102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05 - Lávka pro pěší a cyklisty ř. km 0,625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15. 6. 2022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>Město Přelouč</v>
      </c>
      <c r="G54" s="42"/>
      <c r="H54" s="42"/>
      <c r="I54" s="34" t="s">
        <v>33</v>
      </c>
      <c r="J54" s="38" t="str">
        <f>E21</f>
        <v>Vodohospodářský rozvoj a výstavba a.s.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34" t="s">
        <v>38</v>
      </c>
      <c r="J55" s="38" t="str">
        <f>E24</f>
        <v>Vodohospodářský rozvoj a výstavba a.s.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105</v>
      </c>
      <c r="D57" s="164"/>
      <c r="E57" s="164"/>
      <c r="F57" s="164"/>
      <c r="G57" s="164"/>
      <c r="H57" s="164"/>
      <c r="I57" s="164"/>
      <c r="J57" s="165" t="s">
        <v>106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73</v>
      </c>
      <c r="D59" s="42"/>
      <c r="E59" s="42"/>
      <c r="F59" s="42"/>
      <c r="G59" s="42"/>
      <c r="H59" s="42"/>
      <c r="I59" s="42"/>
      <c r="J59" s="104">
        <f>J87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107</v>
      </c>
    </row>
    <row r="60" s="9" customFormat="1" ht="24.96" customHeight="1">
      <c r="A60" s="9"/>
      <c r="B60" s="167"/>
      <c r="C60" s="168"/>
      <c r="D60" s="169" t="s">
        <v>1162</v>
      </c>
      <c r="E60" s="170"/>
      <c r="F60" s="170"/>
      <c r="G60" s="170"/>
      <c r="H60" s="170"/>
      <c r="I60" s="170"/>
      <c r="J60" s="171">
        <f>J88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109</v>
      </c>
      <c r="E61" s="176"/>
      <c r="F61" s="176"/>
      <c r="G61" s="176"/>
      <c r="H61" s="176"/>
      <c r="I61" s="176"/>
      <c r="J61" s="177">
        <f>J89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970</v>
      </c>
      <c r="E62" s="176"/>
      <c r="F62" s="176"/>
      <c r="G62" s="176"/>
      <c r="H62" s="176"/>
      <c r="I62" s="176"/>
      <c r="J62" s="177">
        <f>J101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971</v>
      </c>
      <c r="E63" s="176"/>
      <c r="F63" s="176"/>
      <c r="G63" s="176"/>
      <c r="H63" s="176"/>
      <c r="I63" s="176"/>
      <c r="J63" s="177">
        <f>J134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116</v>
      </c>
      <c r="E64" s="176"/>
      <c r="F64" s="176"/>
      <c r="G64" s="176"/>
      <c r="H64" s="176"/>
      <c r="I64" s="176"/>
      <c r="J64" s="177">
        <f>J168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7"/>
      <c r="C65" s="168"/>
      <c r="D65" s="169" t="s">
        <v>117</v>
      </c>
      <c r="E65" s="170"/>
      <c r="F65" s="170"/>
      <c r="G65" s="170"/>
      <c r="H65" s="170"/>
      <c r="I65" s="170"/>
      <c r="J65" s="171">
        <f>J171</f>
        <v>0</v>
      </c>
      <c r="K65" s="168"/>
      <c r="L65" s="172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73"/>
      <c r="C66" s="174"/>
      <c r="D66" s="175" t="s">
        <v>972</v>
      </c>
      <c r="E66" s="176"/>
      <c r="F66" s="176"/>
      <c r="G66" s="176"/>
      <c r="H66" s="176"/>
      <c r="I66" s="176"/>
      <c r="J66" s="177">
        <f>J172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973</v>
      </c>
      <c r="E67" s="176"/>
      <c r="F67" s="176"/>
      <c r="G67" s="176"/>
      <c r="H67" s="176"/>
      <c r="I67" s="176"/>
      <c r="J67" s="177">
        <f>J184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3" s="2" customFormat="1" ht="6.96" customHeight="1">
      <c r="A73" s="40"/>
      <c r="B73" s="63"/>
      <c r="C73" s="64"/>
      <c r="D73" s="64"/>
      <c r="E73" s="64"/>
      <c r="F73" s="64"/>
      <c r="G73" s="64"/>
      <c r="H73" s="64"/>
      <c r="I73" s="64"/>
      <c r="J73" s="64"/>
      <c r="K73" s="64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24.96" customHeight="1">
      <c r="A74" s="40"/>
      <c r="B74" s="41"/>
      <c r="C74" s="25" t="s">
        <v>119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16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162" t="str">
        <f>E7</f>
        <v>Revitalizace Švarcavy - 1.část - Mosty a lávky</v>
      </c>
      <c r="F77" s="34"/>
      <c r="G77" s="34"/>
      <c r="H77" s="34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102</v>
      </c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71" t="str">
        <f>E9</f>
        <v>SO 05 - Lávka pro pěší a cyklisty ř. km 0,625</v>
      </c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21</v>
      </c>
      <c r="D81" s="42"/>
      <c r="E81" s="42"/>
      <c r="F81" s="29" t="str">
        <f>F12</f>
        <v xml:space="preserve"> </v>
      </c>
      <c r="G81" s="42"/>
      <c r="H81" s="42"/>
      <c r="I81" s="34" t="s">
        <v>23</v>
      </c>
      <c r="J81" s="74" t="str">
        <f>IF(J12="","",J12)</f>
        <v>15. 6. 2022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25.65" customHeight="1">
      <c r="A83" s="40"/>
      <c r="B83" s="41"/>
      <c r="C83" s="34" t="s">
        <v>25</v>
      </c>
      <c r="D83" s="42"/>
      <c r="E83" s="42"/>
      <c r="F83" s="29" t="str">
        <f>E15</f>
        <v>Město Přelouč</v>
      </c>
      <c r="G83" s="42"/>
      <c r="H83" s="42"/>
      <c r="I83" s="34" t="s">
        <v>33</v>
      </c>
      <c r="J83" s="38" t="str">
        <f>E21</f>
        <v>Vodohospodářský rozvoj a výstavba a.s.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25.65" customHeight="1">
      <c r="A84" s="40"/>
      <c r="B84" s="41"/>
      <c r="C84" s="34" t="s">
        <v>31</v>
      </c>
      <c r="D84" s="42"/>
      <c r="E84" s="42"/>
      <c r="F84" s="29" t="str">
        <f>IF(E18="","",E18)</f>
        <v>Vyplň údaj</v>
      </c>
      <c r="G84" s="42"/>
      <c r="H84" s="42"/>
      <c r="I84" s="34" t="s">
        <v>38</v>
      </c>
      <c r="J84" s="38" t="str">
        <f>E24</f>
        <v>Vodohospodářský rozvoj a výstavba a.s.</v>
      </c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0.32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1" customFormat="1" ht="29.28" customHeight="1">
      <c r="A86" s="179"/>
      <c r="B86" s="180"/>
      <c r="C86" s="181" t="s">
        <v>120</v>
      </c>
      <c r="D86" s="182" t="s">
        <v>60</v>
      </c>
      <c r="E86" s="182" t="s">
        <v>56</v>
      </c>
      <c r="F86" s="182" t="s">
        <v>57</v>
      </c>
      <c r="G86" s="182" t="s">
        <v>121</v>
      </c>
      <c r="H86" s="182" t="s">
        <v>122</v>
      </c>
      <c r="I86" s="182" t="s">
        <v>123</v>
      </c>
      <c r="J86" s="182" t="s">
        <v>106</v>
      </c>
      <c r="K86" s="183" t="s">
        <v>124</v>
      </c>
      <c r="L86" s="184"/>
      <c r="M86" s="94" t="s">
        <v>19</v>
      </c>
      <c r="N86" s="95" t="s">
        <v>45</v>
      </c>
      <c r="O86" s="95" t="s">
        <v>125</v>
      </c>
      <c r="P86" s="95" t="s">
        <v>126</v>
      </c>
      <c r="Q86" s="95" t="s">
        <v>127</v>
      </c>
      <c r="R86" s="95" t="s">
        <v>128</v>
      </c>
      <c r="S86" s="95" t="s">
        <v>129</v>
      </c>
      <c r="T86" s="96" t="s">
        <v>130</v>
      </c>
      <c r="U86" s="179"/>
      <c r="V86" s="179"/>
      <c r="W86" s="179"/>
      <c r="X86" s="179"/>
      <c r="Y86" s="179"/>
      <c r="Z86" s="179"/>
      <c r="AA86" s="179"/>
      <c r="AB86" s="179"/>
      <c r="AC86" s="179"/>
      <c r="AD86" s="179"/>
      <c r="AE86" s="179"/>
    </row>
    <row r="87" s="2" customFormat="1" ht="22.8" customHeight="1">
      <c r="A87" s="40"/>
      <c r="B87" s="41"/>
      <c r="C87" s="101" t="s">
        <v>131</v>
      </c>
      <c r="D87" s="42"/>
      <c r="E87" s="42"/>
      <c r="F87" s="42"/>
      <c r="G87" s="42"/>
      <c r="H87" s="42"/>
      <c r="I87" s="42"/>
      <c r="J87" s="185">
        <f>BK87</f>
        <v>0</v>
      </c>
      <c r="K87" s="42"/>
      <c r="L87" s="46"/>
      <c r="M87" s="97"/>
      <c r="N87" s="186"/>
      <c r="O87" s="98"/>
      <c r="P87" s="187">
        <f>P88+P171</f>
        <v>0</v>
      </c>
      <c r="Q87" s="98"/>
      <c r="R87" s="187">
        <f>R88+R171</f>
        <v>44.698680181802004</v>
      </c>
      <c r="S87" s="98"/>
      <c r="T87" s="188">
        <f>T88+T171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74</v>
      </c>
      <c r="AU87" s="19" t="s">
        <v>107</v>
      </c>
      <c r="BK87" s="189">
        <f>BK88+BK171</f>
        <v>0</v>
      </c>
    </row>
    <row r="88" s="12" customFormat="1" ht="25.92" customHeight="1">
      <c r="A88" s="12"/>
      <c r="B88" s="190"/>
      <c r="C88" s="191"/>
      <c r="D88" s="192" t="s">
        <v>74</v>
      </c>
      <c r="E88" s="193" t="s">
        <v>132</v>
      </c>
      <c r="F88" s="193" t="s">
        <v>132</v>
      </c>
      <c r="G88" s="191"/>
      <c r="H88" s="191"/>
      <c r="I88" s="194"/>
      <c r="J88" s="195">
        <f>BK88</f>
        <v>0</v>
      </c>
      <c r="K88" s="191"/>
      <c r="L88" s="196"/>
      <c r="M88" s="197"/>
      <c r="N88" s="198"/>
      <c r="O88" s="198"/>
      <c r="P88" s="199">
        <f>P89+P101+P134+P168</f>
        <v>0</v>
      </c>
      <c r="Q88" s="198"/>
      <c r="R88" s="199">
        <f>R89+R101+R134+R168</f>
        <v>44.640991068600002</v>
      </c>
      <c r="S88" s="198"/>
      <c r="T88" s="200">
        <f>T89+T101+T134+T168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1" t="s">
        <v>83</v>
      </c>
      <c r="AT88" s="202" t="s">
        <v>74</v>
      </c>
      <c r="AU88" s="202" t="s">
        <v>75</v>
      </c>
      <c r="AY88" s="201" t="s">
        <v>134</v>
      </c>
      <c r="BK88" s="203">
        <f>BK89+BK101+BK134+BK168</f>
        <v>0</v>
      </c>
    </row>
    <row r="89" s="12" customFormat="1" ht="22.8" customHeight="1">
      <c r="A89" s="12"/>
      <c r="B89" s="190"/>
      <c r="C89" s="191"/>
      <c r="D89" s="192" t="s">
        <v>74</v>
      </c>
      <c r="E89" s="204" t="s">
        <v>83</v>
      </c>
      <c r="F89" s="204" t="s">
        <v>135</v>
      </c>
      <c r="G89" s="191"/>
      <c r="H89" s="191"/>
      <c r="I89" s="194"/>
      <c r="J89" s="205">
        <f>BK89</f>
        <v>0</v>
      </c>
      <c r="K89" s="191"/>
      <c r="L89" s="196"/>
      <c r="M89" s="197"/>
      <c r="N89" s="198"/>
      <c r="O89" s="198"/>
      <c r="P89" s="199">
        <f>SUM(P90:P100)</f>
        <v>0</v>
      </c>
      <c r="Q89" s="198"/>
      <c r="R89" s="199">
        <f>SUM(R90:R100)</f>
        <v>0</v>
      </c>
      <c r="S89" s="198"/>
      <c r="T89" s="200">
        <f>SUM(T90:T100)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1" t="s">
        <v>83</v>
      </c>
      <c r="AT89" s="202" t="s">
        <v>74</v>
      </c>
      <c r="AU89" s="202" t="s">
        <v>83</v>
      </c>
      <c r="AY89" s="201" t="s">
        <v>134</v>
      </c>
      <c r="BK89" s="203">
        <f>SUM(BK90:BK100)</f>
        <v>0</v>
      </c>
    </row>
    <row r="90" s="2" customFormat="1" ht="16.5" customHeight="1">
      <c r="A90" s="40"/>
      <c r="B90" s="41"/>
      <c r="C90" s="206" t="s">
        <v>83</v>
      </c>
      <c r="D90" s="206" t="s">
        <v>136</v>
      </c>
      <c r="E90" s="207" t="s">
        <v>974</v>
      </c>
      <c r="F90" s="208" t="s">
        <v>975</v>
      </c>
      <c r="G90" s="209" t="s">
        <v>150</v>
      </c>
      <c r="H90" s="210">
        <v>37.707000000000001</v>
      </c>
      <c r="I90" s="211"/>
      <c r="J90" s="212">
        <f>ROUND(I90*H90,2)</f>
        <v>0</v>
      </c>
      <c r="K90" s="208" t="s">
        <v>976</v>
      </c>
      <c r="L90" s="46"/>
      <c r="M90" s="213" t="s">
        <v>19</v>
      </c>
      <c r="N90" s="214" t="s">
        <v>46</v>
      </c>
      <c r="O90" s="86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7" t="s">
        <v>141</v>
      </c>
      <c r="AT90" s="217" t="s">
        <v>136</v>
      </c>
      <c r="AU90" s="217" t="s">
        <v>85</v>
      </c>
      <c r="AY90" s="19" t="s">
        <v>134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9" t="s">
        <v>83</v>
      </c>
      <c r="BK90" s="218">
        <f>ROUND(I90*H90,2)</f>
        <v>0</v>
      </c>
      <c r="BL90" s="19" t="s">
        <v>141</v>
      </c>
      <c r="BM90" s="217" t="s">
        <v>85</v>
      </c>
    </row>
    <row r="91" s="13" customFormat="1">
      <c r="A91" s="13"/>
      <c r="B91" s="224"/>
      <c r="C91" s="225"/>
      <c r="D91" s="226" t="s">
        <v>145</v>
      </c>
      <c r="E91" s="227" t="s">
        <v>19</v>
      </c>
      <c r="F91" s="228" t="s">
        <v>1163</v>
      </c>
      <c r="G91" s="225"/>
      <c r="H91" s="229">
        <v>37.707000000000001</v>
      </c>
      <c r="I91" s="230"/>
      <c r="J91" s="225"/>
      <c r="K91" s="225"/>
      <c r="L91" s="231"/>
      <c r="M91" s="232"/>
      <c r="N91" s="233"/>
      <c r="O91" s="233"/>
      <c r="P91" s="233"/>
      <c r="Q91" s="233"/>
      <c r="R91" s="233"/>
      <c r="S91" s="233"/>
      <c r="T91" s="234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5" t="s">
        <v>145</v>
      </c>
      <c r="AU91" s="235" t="s">
        <v>85</v>
      </c>
      <c r="AV91" s="13" t="s">
        <v>85</v>
      </c>
      <c r="AW91" s="13" t="s">
        <v>37</v>
      </c>
      <c r="AX91" s="13" t="s">
        <v>75</v>
      </c>
      <c r="AY91" s="235" t="s">
        <v>134</v>
      </c>
    </row>
    <row r="92" s="14" customFormat="1">
      <c r="A92" s="14"/>
      <c r="B92" s="236"/>
      <c r="C92" s="237"/>
      <c r="D92" s="226" t="s">
        <v>145</v>
      </c>
      <c r="E92" s="238" t="s">
        <v>19</v>
      </c>
      <c r="F92" s="239" t="s">
        <v>147</v>
      </c>
      <c r="G92" s="237"/>
      <c r="H92" s="240">
        <v>37.707000000000001</v>
      </c>
      <c r="I92" s="241"/>
      <c r="J92" s="237"/>
      <c r="K92" s="237"/>
      <c r="L92" s="242"/>
      <c r="M92" s="243"/>
      <c r="N92" s="244"/>
      <c r="O92" s="244"/>
      <c r="P92" s="244"/>
      <c r="Q92" s="244"/>
      <c r="R92" s="244"/>
      <c r="S92" s="244"/>
      <c r="T92" s="245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46" t="s">
        <v>145</v>
      </c>
      <c r="AU92" s="246" t="s">
        <v>85</v>
      </c>
      <c r="AV92" s="14" t="s">
        <v>141</v>
      </c>
      <c r="AW92" s="14" t="s">
        <v>37</v>
      </c>
      <c r="AX92" s="14" t="s">
        <v>83</v>
      </c>
      <c r="AY92" s="246" t="s">
        <v>134</v>
      </c>
    </row>
    <row r="93" s="2" customFormat="1" ht="16.5" customHeight="1">
      <c r="A93" s="40"/>
      <c r="B93" s="41"/>
      <c r="C93" s="206" t="s">
        <v>85</v>
      </c>
      <c r="D93" s="206" t="s">
        <v>136</v>
      </c>
      <c r="E93" s="207" t="s">
        <v>978</v>
      </c>
      <c r="F93" s="208" t="s">
        <v>979</v>
      </c>
      <c r="G93" s="209" t="s">
        <v>150</v>
      </c>
      <c r="H93" s="210">
        <v>37.707000000000001</v>
      </c>
      <c r="I93" s="211"/>
      <c r="J93" s="212">
        <f>ROUND(I93*H93,2)</f>
        <v>0</v>
      </c>
      <c r="K93" s="208" t="s">
        <v>976</v>
      </c>
      <c r="L93" s="46"/>
      <c r="M93" s="213" t="s">
        <v>19</v>
      </c>
      <c r="N93" s="214" t="s">
        <v>46</v>
      </c>
      <c r="O93" s="86"/>
      <c r="P93" s="215">
        <f>O93*H93</f>
        <v>0</v>
      </c>
      <c r="Q93" s="215">
        <v>0</v>
      </c>
      <c r="R93" s="215">
        <f>Q93*H93</f>
        <v>0</v>
      </c>
      <c r="S93" s="215">
        <v>0</v>
      </c>
      <c r="T93" s="216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7" t="s">
        <v>141</v>
      </c>
      <c r="AT93" s="217" t="s">
        <v>136</v>
      </c>
      <c r="AU93" s="217" t="s">
        <v>85</v>
      </c>
      <c r="AY93" s="19" t="s">
        <v>134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9" t="s">
        <v>83</v>
      </c>
      <c r="BK93" s="218">
        <f>ROUND(I93*H93,2)</f>
        <v>0</v>
      </c>
      <c r="BL93" s="19" t="s">
        <v>141</v>
      </c>
      <c r="BM93" s="217" t="s">
        <v>141</v>
      </c>
    </row>
    <row r="94" s="2" customFormat="1" ht="16.5" customHeight="1">
      <c r="A94" s="40"/>
      <c r="B94" s="41"/>
      <c r="C94" s="206" t="s">
        <v>153</v>
      </c>
      <c r="D94" s="206" t="s">
        <v>136</v>
      </c>
      <c r="E94" s="207" t="s">
        <v>980</v>
      </c>
      <c r="F94" s="208" t="s">
        <v>981</v>
      </c>
      <c r="G94" s="209" t="s">
        <v>150</v>
      </c>
      <c r="H94" s="210">
        <v>15.096</v>
      </c>
      <c r="I94" s="211"/>
      <c r="J94" s="212">
        <f>ROUND(I94*H94,2)</f>
        <v>0</v>
      </c>
      <c r="K94" s="208" t="s">
        <v>976</v>
      </c>
      <c r="L94" s="46"/>
      <c r="M94" s="213" t="s">
        <v>19</v>
      </c>
      <c r="N94" s="214" t="s">
        <v>46</v>
      </c>
      <c r="O94" s="86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7" t="s">
        <v>141</v>
      </c>
      <c r="AT94" s="217" t="s">
        <v>136</v>
      </c>
      <c r="AU94" s="217" t="s">
        <v>85</v>
      </c>
      <c r="AY94" s="19" t="s">
        <v>134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9" t="s">
        <v>83</v>
      </c>
      <c r="BK94" s="218">
        <f>ROUND(I94*H94,2)</f>
        <v>0</v>
      </c>
      <c r="BL94" s="19" t="s">
        <v>141</v>
      </c>
      <c r="BM94" s="217" t="s">
        <v>174</v>
      </c>
    </row>
    <row r="95" s="13" customFormat="1">
      <c r="A95" s="13"/>
      <c r="B95" s="224"/>
      <c r="C95" s="225"/>
      <c r="D95" s="226" t="s">
        <v>145</v>
      </c>
      <c r="E95" s="227" t="s">
        <v>19</v>
      </c>
      <c r="F95" s="228" t="s">
        <v>1164</v>
      </c>
      <c r="G95" s="225"/>
      <c r="H95" s="229">
        <v>15.096</v>
      </c>
      <c r="I95" s="230"/>
      <c r="J95" s="225"/>
      <c r="K95" s="225"/>
      <c r="L95" s="231"/>
      <c r="M95" s="232"/>
      <c r="N95" s="233"/>
      <c r="O95" s="233"/>
      <c r="P95" s="233"/>
      <c r="Q95" s="233"/>
      <c r="R95" s="233"/>
      <c r="S95" s="233"/>
      <c r="T95" s="234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5" t="s">
        <v>145</v>
      </c>
      <c r="AU95" s="235" t="s">
        <v>85</v>
      </c>
      <c r="AV95" s="13" t="s">
        <v>85</v>
      </c>
      <c r="AW95" s="13" t="s">
        <v>37</v>
      </c>
      <c r="AX95" s="13" t="s">
        <v>75</v>
      </c>
      <c r="AY95" s="235" t="s">
        <v>134</v>
      </c>
    </row>
    <row r="96" s="14" customFormat="1">
      <c r="A96" s="14"/>
      <c r="B96" s="236"/>
      <c r="C96" s="237"/>
      <c r="D96" s="226" t="s">
        <v>145</v>
      </c>
      <c r="E96" s="238" t="s">
        <v>19</v>
      </c>
      <c r="F96" s="239" t="s">
        <v>147</v>
      </c>
      <c r="G96" s="237"/>
      <c r="H96" s="240">
        <v>15.096</v>
      </c>
      <c r="I96" s="241"/>
      <c r="J96" s="237"/>
      <c r="K96" s="237"/>
      <c r="L96" s="242"/>
      <c r="M96" s="243"/>
      <c r="N96" s="244"/>
      <c r="O96" s="244"/>
      <c r="P96" s="244"/>
      <c r="Q96" s="244"/>
      <c r="R96" s="244"/>
      <c r="S96" s="244"/>
      <c r="T96" s="245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6" t="s">
        <v>145</v>
      </c>
      <c r="AU96" s="246" t="s">
        <v>85</v>
      </c>
      <c r="AV96" s="14" t="s">
        <v>141</v>
      </c>
      <c r="AW96" s="14" t="s">
        <v>37</v>
      </c>
      <c r="AX96" s="14" t="s">
        <v>83</v>
      </c>
      <c r="AY96" s="246" t="s">
        <v>134</v>
      </c>
    </row>
    <row r="97" s="2" customFormat="1" ht="24.15" customHeight="1">
      <c r="A97" s="40"/>
      <c r="B97" s="41"/>
      <c r="C97" s="206" t="s">
        <v>141</v>
      </c>
      <c r="D97" s="206" t="s">
        <v>136</v>
      </c>
      <c r="E97" s="207" t="s">
        <v>983</v>
      </c>
      <c r="F97" s="208" t="s">
        <v>279</v>
      </c>
      <c r="G97" s="209" t="s">
        <v>150</v>
      </c>
      <c r="H97" s="210">
        <v>22.611000000000001</v>
      </c>
      <c r="I97" s="211"/>
      <c r="J97" s="212">
        <f>ROUND(I97*H97,2)</f>
        <v>0</v>
      </c>
      <c r="K97" s="208" t="s">
        <v>140</v>
      </c>
      <c r="L97" s="46"/>
      <c r="M97" s="213" t="s">
        <v>19</v>
      </c>
      <c r="N97" s="214" t="s">
        <v>46</v>
      </c>
      <c r="O97" s="86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7" t="s">
        <v>141</v>
      </c>
      <c r="AT97" s="217" t="s">
        <v>136</v>
      </c>
      <c r="AU97" s="217" t="s">
        <v>85</v>
      </c>
      <c r="AY97" s="19" t="s">
        <v>134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9" t="s">
        <v>83</v>
      </c>
      <c r="BK97" s="218">
        <f>ROUND(I97*H97,2)</f>
        <v>0</v>
      </c>
      <c r="BL97" s="19" t="s">
        <v>141</v>
      </c>
      <c r="BM97" s="217" t="s">
        <v>188</v>
      </c>
    </row>
    <row r="98" s="2" customFormat="1">
      <c r="A98" s="40"/>
      <c r="B98" s="41"/>
      <c r="C98" s="42"/>
      <c r="D98" s="219" t="s">
        <v>143</v>
      </c>
      <c r="E98" s="42"/>
      <c r="F98" s="220" t="s">
        <v>984</v>
      </c>
      <c r="G98" s="42"/>
      <c r="H98" s="42"/>
      <c r="I98" s="221"/>
      <c r="J98" s="42"/>
      <c r="K98" s="42"/>
      <c r="L98" s="46"/>
      <c r="M98" s="222"/>
      <c r="N98" s="223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143</v>
      </c>
      <c r="AU98" s="19" t="s">
        <v>85</v>
      </c>
    </row>
    <row r="99" s="13" customFormat="1">
      <c r="A99" s="13"/>
      <c r="B99" s="224"/>
      <c r="C99" s="225"/>
      <c r="D99" s="226" t="s">
        <v>145</v>
      </c>
      <c r="E99" s="227" t="s">
        <v>19</v>
      </c>
      <c r="F99" s="228" t="s">
        <v>1165</v>
      </c>
      <c r="G99" s="225"/>
      <c r="H99" s="229">
        <v>22.611000000000001</v>
      </c>
      <c r="I99" s="230"/>
      <c r="J99" s="225"/>
      <c r="K99" s="225"/>
      <c r="L99" s="231"/>
      <c r="M99" s="232"/>
      <c r="N99" s="233"/>
      <c r="O99" s="233"/>
      <c r="P99" s="233"/>
      <c r="Q99" s="233"/>
      <c r="R99" s="233"/>
      <c r="S99" s="233"/>
      <c r="T99" s="234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5" t="s">
        <v>145</v>
      </c>
      <c r="AU99" s="235" t="s">
        <v>85</v>
      </c>
      <c r="AV99" s="13" t="s">
        <v>85</v>
      </c>
      <c r="AW99" s="13" t="s">
        <v>37</v>
      </c>
      <c r="AX99" s="13" t="s">
        <v>75</v>
      </c>
      <c r="AY99" s="235" t="s">
        <v>134</v>
      </c>
    </row>
    <row r="100" s="14" customFormat="1">
      <c r="A100" s="14"/>
      <c r="B100" s="236"/>
      <c r="C100" s="237"/>
      <c r="D100" s="226" t="s">
        <v>145</v>
      </c>
      <c r="E100" s="238" t="s">
        <v>19</v>
      </c>
      <c r="F100" s="239" t="s">
        <v>147</v>
      </c>
      <c r="G100" s="237"/>
      <c r="H100" s="240">
        <v>22.611000000000001</v>
      </c>
      <c r="I100" s="241"/>
      <c r="J100" s="237"/>
      <c r="K100" s="237"/>
      <c r="L100" s="242"/>
      <c r="M100" s="243"/>
      <c r="N100" s="244"/>
      <c r="O100" s="244"/>
      <c r="P100" s="244"/>
      <c r="Q100" s="244"/>
      <c r="R100" s="244"/>
      <c r="S100" s="244"/>
      <c r="T100" s="245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6" t="s">
        <v>145</v>
      </c>
      <c r="AU100" s="246" t="s">
        <v>85</v>
      </c>
      <c r="AV100" s="14" t="s">
        <v>141</v>
      </c>
      <c r="AW100" s="14" t="s">
        <v>37</v>
      </c>
      <c r="AX100" s="14" t="s">
        <v>83</v>
      </c>
      <c r="AY100" s="246" t="s">
        <v>134</v>
      </c>
    </row>
    <row r="101" s="12" customFormat="1" ht="22.8" customHeight="1">
      <c r="A101" s="12"/>
      <c r="B101" s="190"/>
      <c r="C101" s="191"/>
      <c r="D101" s="192" t="s">
        <v>74</v>
      </c>
      <c r="E101" s="204" t="s">
        <v>85</v>
      </c>
      <c r="F101" s="204" t="s">
        <v>986</v>
      </c>
      <c r="G101" s="191"/>
      <c r="H101" s="191"/>
      <c r="I101" s="194"/>
      <c r="J101" s="205">
        <f>BK101</f>
        <v>0</v>
      </c>
      <c r="K101" s="191"/>
      <c r="L101" s="196"/>
      <c r="M101" s="197"/>
      <c r="N101" s="198"/>
      <c r="O101" s="198"/>
      <c r="P101" s="199">
        <f>SUM(P102:P133)</f>
        <v>0</v>
      </c>
      <c r="Q101" s="198"/>
      <c r="R101" s="199">
        <f>SUM(R102:R133)</f>
        <v>44.527257868600003</v>
      </c>
      <c r="S101" s="198"/>
      <c r="T101" s="200">
        <f>SUM(T102:T133)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1" t="s">
        <v>83</v>
      </c>
      <c r="AT101" s="202" t="s">
        <v>74</v>
      </c>
      <c r="AU101" s="202" t="s">
        <v>83</v>
      </c>
      <c r="AY101" s="201" t="s">
        <v>134</v>
      </c>
      <c r="BK101" s="203">
        <f>SUM(BK102:BK133)</f>
        <v>0</v>
      </c>
    </row>
    <row r="102" s="2" customFormat="1" ht="16.5" customHeight="1">
      <c r="A102" s="40"/>
      <c r="B102" s="41"/>
      <c r="C102" s="206" t="s">
        <v>167</v>
      </c>
      <c r="D102" s="206" t="s">
        <v>136</v>
      </c>
      <c r="E102" s="207" t="s">
        <v>991</v>
      </c>
      <c r="F102" s="208" t="s">
        <v>992</v>
      </c>
      <c r="G102" s="209" t="s">
        <v>139</v>
      </c>
      <c r="H102" s="210">
        <v>8.0999999999999996</v>
      </c>
      <c r="I102" s="211"/>
      <c r="J102" s="212">
        <f>ROUND(I102*H102,2)</f>
        <v>0</v>
      </c>
      <c r="K102" s="208" t="s">
        <v>140</v>
      </c>
      <c r="L102" s="46"/>
      <c r="M102" s="213" t="s">
        <v>19</v>
      </c>
      <c r="N102" s="214" t="s">
        <v>46</v>
      </c>
      <c r="O102" s="86"/>
      <c r="P102" s="215">
        <f>O102*H102</f>
        <v>0</v>
      </c>
      <c r="Q102" s="215">
        <v>0.22797600000000001</v>
      </c>
      <c r="R102" s="215">
        <f>Q102*H102</f>
        <v>1.8466056</v>
      </c>
      <c r="S102" s="215">
        <v>0</v>
      </c>
      <c r="T102" s="21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141</v>
      </c>
      <c r="AT102" s="217" t="s">
        <v>136</v>
      </c>
      <c r="AU102" s="217" t="s">
        <v>85</v>
      </c>
      <c r="AY102" s="19" t="s">
        <v>134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9" t="s">
        <v>83</v>
      </c>
      <c r="BK102" s="218">
        <f>ROUND(I102*H102,2)</f>
        <v>0</v>
      </c>
      <c r="BL102" s="19" t="s">
        <v>141</v>
      </c>
      <c r="BM102" s="217" t="s">
        <v>173</v>
      </c>
    </row>
    <row r="103" s="2" customFormat="1">
      <c r="A103" s="40"/>
      <c r="B103" s="41"/>
      <c r="C103" s="42"/>
      <c r="D103" s="219" t="s">
        <v>143</v>
      </c>
      <c r="E103" s="42"/>
      <c r="F103" s="220" t="s">
        <v>993</v>
      </c>
      <c r="G103" s="42"/>
      <c r="H103" s="42"/>
      <c r="I103" s="221"/>
      <c r="J103" s="42"/>
      <c r="K103" s="42"/>
      <c r="L103" s="46"/>
      <c r="M103" s="222"/>
      <c r="N103" s="223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143</v>
      </c>
      <c r="AU103" s="19" t="s">
        <v>85</v>
      </c>
    </row>
    <row r="104" s="13" customFormat="1">
      <c r="A104" s="13"/>
      <c r="B104" s="224"/>
      <c r="C104" s="225"/>
      <c r="D104" s="226" t="s">
        <v>145</v>
      </c>
      <c r="E104" s="227" t="s">
        <v>19</v>
      </c>
      <c r="F104" s="228" t="s">
        <v>1166</v>
      </c>
      <c r="G104" s="225"/>
      <c r="H104" s="229">
        <v>6.9000000000000004</v>
      </c>
      <c r="I104" s="230"/>
      <c r="J104" s="225"/>
      <c r="K104" s="225"/>
      <c r="L104" s="231"/>
      <c r="M104" s="232"/>
      <c r="N104" s="233"/>
      <c r="O104" s="233"/>
      <c r="P104" s="233"/>
      <c r="Q104" s="233"/>
      <c r="R104" s="233"/>
      <c r="S104" s="233"/>
      <c r="T104" s="234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5" t="s">
        <v>145</v>
      </c>
      <c r="AU104" s="235" t="s">
        <v>85</v>
      </c>
      <c r="AV104" s="13" t="s">
        <v>85</v>
      </c>
      <c r="AW104" s="13" t="s">
        <v>37</v>
      </c>
      <c r="AX104" s="13" t="s">
        <v>75</v>
      </c>
      <c r="AY104" s="235" t="s">
        <v>134</v>
      </c>
    </row>
    <row r="105" s="13" customFormat="1">
      <c r="A105" s="13"/>
      <c r="B105" s="224"/>
      <c r="C105" s="225"/>
      <c r="D105" s="226" t="s">
        <v>145</v>
      </c>
      <c r="E105" s="227" t="s">
        <v>19</v>
      </c>
      <c r="F105" s="228" t="s">
        <v>1167</v>
      </c>
      <c r="G105" s="225"/>
      <c r="H105" s="229">
        <v>1.2</v>
      </c>
      <c r="I105" s="230"/>
      <c r="J105" s="225"/>
      <c r="K105" s="225"/>
      <c r="L105" s="231"/>
      <c r="M105" s="232"/>
      <c r="N105" s="233"/>
      <c r="O105" s="233"/>
      <c r="P105" s="233"/>
      <c r="Q105" s="233"/>
      <c r="R105" s="233"/>
      <c r="S105" s="233"/>
      <c r="T105" s="23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5" t="s">
        <v>145</v>
      </c>
      <c r="AU105" s="235" t="s">
        <v>85</v>
      </c>
      <c r="AV105" s="13" t="s">
        <v>85</v>
      </c>
      <c r="AW105" s="13" t="s">
        <v>37</v>
      </c>
      <c r="AX105" s="13" t="s">
        <v>75</v>
      </c>
      <c r="AY105" s="235" t="s">
        <v>134</v>
      </c>
    </row>
    <row r="106" s="14" customFormat="1">
      <c r="A106" s="14"/>
      <c r="B106" s="236"/>
      <c r="C106" s="237"/>
      <c r="D106" s="226" t="s">
        <v>145</v>
      </c>
      <c r="E106" s="238" t="s">
        <v>19</v>
      </c>
      <c r="F106" s="239" t="s">
        <v>147</v>
      </c>
      <c r="G106" s="237"/>
      <c r="H106" s="240">
        <v>8.0999999999999996</v>
      </c>
      <c r="I106" s="241"/>
      <c r="J106" s="237"/>
      <c r="K106" s="237"/>
      <c r="L106" s="242"/>
      <c r="M106" s="243"/>
      <c r="N106" s="244"/>
      <c r="O106" s="244"/>
      <c r="P106" s="244"/>
      <c r="Q106" s="244"/>
      <c r="R106" s="244"/>
      <c r="S106" s="244"/>
      <c r="T106" s="245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6" t="s">
        <v>145</v>
      </c>
      <c r="AU106" s="246" t="s">
        <v>85</v>
      </c>
      <c r="AV106" s="14" t="s">
        <v>141</v>
      </c>
      <c r="AW106" s="14" t="s">
        <v>37</v>
      </c>
      <c r="AX106" s="14" t="s">
        <v>83</v>
      </c>
      <c r="AY106" s="246" t="s">
        <v>134</v>
      </c>
    </row>
    <row r="107" s="2" customFormat="1" ht="24.15" customHeight="1">
      <c r="A107" s="40"/>
      <c r="B107" s="41"/>
      <c r="C107" s="206" t="s">
        <v>174</v>
      </c>
      <c r="D107" s="206" t="s">
        <v>136</v>
      </c>
      <c r="E107" s="207" t="s">
        <v>344</v>
      </c>
      <c r="F107" s="208" t="s">
        <v>345</v>
      </c>
      <c r="G107" s="209" t="s">
        <v>150</v>
      </c>
      <c r="H107" s="210">
        <v>16.132000000000001</v>
      </c>
      <c r="I107" s="211"/>
      <c r="J107" s="212">
        <f>ROUND(I107*H107,2)</f>
        <v>0</v>
      </c>
      <c r="K107" s="208" t="s">
        <v>140</v>
      </c>
      <c r="L107" s="46"/>
      <c r="M107" s="213" t="s">
        <v>19</v>
      </c>
      <c r="N107" s="214" t="s">
        <v>46</v>
      </c>
      <c r="O107" s="86"/>
      <c r="P107" s="215">
        <f>O107*H107</f>
        <v>0</v>
      </c>
      <c r="Q107" s="215">
        <v>2.5262479999999998</v>
      </c>
      <c r="R107" s="215">
        <f>Q107*H107</f>
        <v>40.753432736000001</v>
      </c>
      <c r="S107" s="215">
        <v>0</v>
      </c>
      <c r="T107" s="216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7" t="s">
        <v>141</v>
      </c>
      <c r="AT107" s="217" t="s">
        <v>136</v>
      </c>
      <c r="AU107" s="217" t="s">
        <v>85</v>
      </c>
      <c r="AY107" s="19" t="s">
        <v>134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9" t="s">
        <v>83</v>
      </c>
      <c r="BK107" s="218">
        <f>ROUND(I107*H107,2)</f>
        <v>0</v>
      </c>
      <c r="BL107" s="19" t="s">
        <v>141</v>
      </c>
      <c r="BM107" s="217" t="s">
        <v>217</v>
      </c>
    </row>
    <row r="108" s="2" customFormat="1">
      <c r="A108" s="40"/>
      <c r="B108" s="41"/>
      <c r="C108" s="42"/>
      <c r="D108" s="219" t="s">
        <v>143</v>
      </c>
      <c r="E108" s="42"/>
      <c r="F108" s="220" t="s">
        <v>347</v>
      </c>
      <c r="G108" s="42"/>
      <c r="H108" s="42"/>
      <c r="I108" s="221"/>
      <c r="J108" s="42"/>
      <c r="K108" s="42"/>
      <c r="L108" s="46"/>
      <c r="M108" s="222"/>
      <c r="N108" s="223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143</v>
      </c>
      <c r="AU108" s="19" t="s">
        <v>85</v>
      </c>
    </row>
    <row r="109" s="13" customFormat="1">
      <c r="A109" s="13"/>
      <c r="B109" s="224"/>
      <c r="C109" s="225"/>
      <c r="D109" s="226" t="s">
        <v>145</v>
      </c>
      <c r="E109" s="227" t="s">
        <v>19</v>
      </c>
      <c r="F109" s="228" t="s">
        <v>1168</v>
      </c>
      <c r="G109" s="225"/>
      <c r="H109" s="229">
        <v>14.884</v>
      </c>
      <c r="I109" s="230"/>
      <c r="J109" s="225"/>
      <c r="K109" s="225"/>
      <c r="L109" s="231"/>
      <c r="M109" s="232"/>
      <c r="N109" s="233"/>
      <c r="O109" s="233"/>
      <c r="P109" s="233"/>
      <c r="Q109" s="233"/>
      <c r="R109" s="233"/>
      <c r="S109" s="233"/>
      <c r="T109" s="234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5" t="s">
        <v>145</v>
      </c>
      <c r="AU109" s="235" t="s">
        <v>85</v>
      </c>
      <c r="AV109" s="13" t="s">
        <v>85</v>
      </c>
      <c r="AW109" s="13" t="s">
        <v>37</v>
      </c>
      <c r="AX109" s="13" t="s">
        <v>75</v>
      </c>
      <c r="AY109" s="235" t="s">
        <v>134</v>
      </c>
    </row>
    <row r="110" s="13" customFormat="1">
      <c r="A110" s="13"/>
      <c r="B110" s="224"/>
      <c r="C110" s="225"/>
      <c r="D110" s="226" t="s">
        <v>145</v>
      </c>
      <c r="E110" s="227" t="s">
        <v>19</v>
      </c>
      <c r="F110" s="228" t="s">
        <v>1169</v>
      </c>
      <c r="G110" s="225"/>
      <c r="H110" s="229">
        <v>1.248</v>
      </c>
      <c r="I110" s="230"/>
      <c r="J110" s="225"/>
      <c r="K110" s="225"/>
      <c r="L110" s="231"/>
      <c r="M110" s="232"/>
      <c r="N110" s="233"/>
      <c r="O110" s="233"/>
      <c r="P110" s="233"/>
      <c r="Q110" s="233"/>
      <c r="R110" s="233"/>
      <c r="S110" s="233"/>
      <c r="T110" s="234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5" t="s">
        <v>145</v>
      </c>
      <c r="AU110" s="235" t="s">
        <v>85</v>
      </c>
      <c r="AV110" s="13" t="s">
        <v>85</v>
      </c>
      <c r="AW110" s="13" t="s">
        <v>37</v>
      </c>
      <c r="AX110" s="13" t="s">
        <v>75</v>
      </c>
      <c r="AY110" s="235" t="s">
        <v>134</v>
      </c>
    </row>
    <row r="111" s="14" customFormat="1">
      <c r="A111" s="14"/>
      <c r="B111" s="236"/>
      <c r="C111" s="237"/>
      <c r="D111" s="226" t="s">
        <v>145</v>
      </c>
      <c r="E111" s="238" t="s">
        <v>19</v>
      </c>
      <c r="F111" s="239" t="s">
        <v>147</v>
      </c>
      <c r="G111" s="237"/>
      <c r="H111" s="240">
        <v>16.132000000000001</v>
      </c>
      <c r="I111" s="241"/>
      <c r="J111" s="237"/>
      <c r="K111" s="237"/>
      <c r="L111" s="242"/>
      <c r="M111" s="243"/>
      <c r="N111" s="244"/>
      <c r="O111" s="244"/>
      <c r="P111" s="244"/>
      <c r="Q111" s="244"/>
      <c r="R111" s="244"/>
      <c r="S111" s="244"/>
      <c r="T111" s="245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6" t="s">
        <v>145</v>
      </c>
      <c r="AU111" s="246" t="s">
        <v>85</v>
      </c>
      <c r="AV111" s="14" t="s">
        <v>141</v>
      </c>
      <c r="AW111" s="14" t="s">
        <v>37</v>
      </c>
      <c r="AX111" s="14" t="s">
        <v>83</v>
      </c>
      <c r="AY111" s="246" t="s">
        <v>134</v>
      </c>
    </row>
    <row r="112" s="2" customFormat="1" ht="16.5" customHeight="1">
      <c r="A112" s="40"/>
      <c r="B112" s="41"/>
      <c r="C112" s="206" t="s">
        <v>182</v>
      </c>
      <c r="D112" s="206" t="s">
        <v>136</v>
      </c>
      <c r="E112" s="207" t="s">
        <v>351</v>
      </c>
      <c r="F112" s="208" t="s">
        <v>352</v>
      </c>
      <c r="G112" s="209" t="s">
        <v>139</v>
      </c>
      <c r="H112" s="210">
        <v>22.638000000000002</v>
      </c>
      <c r="I112" s="211"/>
      <c r="J112" s="212">
        <f>ROUND(I112*H112,2)</f>
        <v>0</v>
      </c>
      <c r="K112" s="208" t="s">
        <v>140</v>
      </c>
      <c r="L112" s="46"/>
      <c r="M112" s="213" t="s">
        <v>19</v>
      </c>
      <c r="N112" s="214" t="s">
        <v>46</v>
      </c>
      <c r="O112" s="86"/>
      <c r="P112" s="215">
        <f>O112*H112</f>
        <v>0</v>
      </c>
      <c r="Q112" s="215">
        <v>0.0014357</v>
      </c>
      <c r="R112" s="215">
        <f>Q112*H112</f>
        <v>0.032501376600000006</v>
      </c>
      <c r="S112" s="215">
        <v>0</v>
      </c>
      <c r="T112" s="216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7" t="s">
        <v>141</v>
      </c>
      <c r="AT112" s="217" t="s">
        <v>136</v>
      </c>
      <c r="AU112" s="217" t="s">
        <v>85</v>
      </c>
      <c r="AY112" s="19" t="s">
        <v>134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9" t="s">
        <v>83</v>
      </c>
      <c r="BK112" s="218">
        <f>ROUND(I112*H112,2)</f>
        <v>0</v>
      </c>
      <c r="BL112" s="19" t="s">
        <v>141</v>
      </c>
      <c r="BM112" s="217" t="s">
        <v>230</v>
      </c>
    </row>
    <row r="113" s="2" customFormat="1">
      <c r="A113" s="40"/>
      <c r="B113" s="41"/>
      <c r="C113" s="42"/>
      <c r="D113" s="219" t="s">
        <v>143</v>
      </c>
      <c r="E113" s="42"/>
      <c r="F113" s="220" t="s">
        <v>354</v>
      </c>
      <c r="G113" s="42"/>
      <c r="H113" s="42"/>
      <c r="I113" s="221"/>
      <c r="J113" s="42"/>
      <c r="K113" s="42"/>
      <c r="L113" s="46"/>
      <c r="M113" s="222"/>
      <c r="N113" s="223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143</v>
      </c>
      <c r="AU113" s="19" t="s">
        <v>85</v>
      </c>
    </row>
    <row r="114" s="13" customFormat="1">
      <c r="A114" s="13"/>
      <c r="B114" s="224"/>
      <c r="C114" s="225"/>
      <c r="D114" s="226" t="s">
        <v>145</v>
      </c>
      <c r="E114" s="227" t="s">
        <v>19</v>
      </c>
      <c r="F114" s="228" t="s">
        <v>1170</v>
      </c>
      <c r="G114" s="225"/>
      <c r="H114" s="229">
        <v>11.07</v>
      </c>
      <c r="I114" s="230"/>
      <c r="J114" s="225"/>
      <c r="K114" s="225"/>
      <c r="L114" s="231"/>
      <c r="M114" s="232"/>
      <c r="N114" s="233"/>
      <c r="O114" s="233"/>
      <c r="P114" s="233"/>
      <c r="Q114" s="233"/>
      <c r="R114" s="233"/>
      <c r="S114" s="233"/>
      <c r="T114" s="234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5" t="s">
        <v>145</v>
      </c>
      <c r="AU114" s="235" t="s">
        <v>85</v>
      </c>
      <c r="AV114" s="13" t="s">
        <v>85</v>
      </c>
      <c r="AW114" s="13" t="s">
        <v>37</v>
      </c>
      <c r="AX114" s="13" t="s">
        <v>75</v>
      </c>
      <c r="AY114" s="235" t="s">
        <v>134</v>
      </c>
    </row>
    <row r="115" s="13" customFormat="1">
      <c r="A115" s="13"/>
      <c r="B115" s="224"/>
      <c r="C115" s="225"/>
      <c r="D115" s="226" t="s">
        <v>145</v>
      </c>
      <c r="E115" s="227" t="s">
        <v>19</v>
      </c>
      <c r="F115" s="228" t="s">
        <v>1171</v>
      </c>
      <c r="G115" s="225"/>
      <c r="H115" s="229">
        <v>2</v>
      </c>
      <c r="I115" s="230"/>
      <c r="J115" s="225"/>
      <c r="K115" s="225"/>
      <c r="L115" s="231"/>
      <c r="M115" s="232"/>
      <c r="N115" s="233"/>
      <c r="O115" s="233"/>
      <c r="P115" s="233"/>
      <c r="Q115" s="233"/>
      <c r="R115" s="233"/>
      <c r="S115" s="233"/>
      <c r="T115" s="234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5" t="s">
        <v>145</v>
      </c>
      <c r="AU115" s="235" t="s">
        <v>85</v>
      </c>
      <c r="AV115" s="13" t="s">
        <v>85</v>
      </c>
      <c r="AW115" s="13" t="s">
        <v>37</v>
      </c>
      <c r="AX115" s="13" t="s">
        <v>75</v>
      </c>
      <c r="AY115" s="235" t="s">
        <v>134</v>
      </c>
    </row>
    <row r="116" s="13" customFormat="1">
      <c r="A116" s="13"/>
      <c r="B116" s="224"/>
      <c r="C116" s="225"/>
      <c r="D116" s="226" t="s">
        <v>145</v>
      </c>
      <c r="E116" s="227" t="s">
        <v>19</v>
      </c>
      <c r="F116" s="228" t="s">
        <v>1172</v>
      </c>
      <c r="G116" s="225"/>
      <c r="H116" s="229">
        <v>9.5679999999999996</v>
      </c>
      <c r="I116" s="230"/>
      <c r="J116" s="225"/>
      <c r="K116" s="225"/>
      <c r="L116" s="231"/>
      <c r="M116" s="232"/>
      <c r="N116" s="233"/>
      <c r="O116" s="233"/>
      <c r="P116" s="233"/>
      <c r="Q116" s="233"/>
      <c r="R116" s="233"/>
      <c r="S116" s="233"/>
      <c r="T116" s="234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5" t="s">
        <v>145</v>
      </c>
      <c r="AU116" s="235" t="s">
        <v>85</v>
      </c>
      <c r="AV116" s="13" t="s">
        <v>85</v>
      </c>
      <c r="AW116" s="13" t="s">
        <v>37</v>
      </c>
      <c r="AX116" s="13" t="s">
        <v>75</v>
      </c>
      <c r="AY116" s="235" t="s">
        <v>134</v>
      </c>
    </row>
    <row r="117" s="14" customFormat="1">
      <c r="A117" s="14"/>
      <c r="B117" s="236"/>
      <c r="C117" s="237"/>
      <c r="D117" s="226" t="s">
        <v>145</v>
      </c>
      <c r="E117" s="238" t="s">
        <v>19</v>
      </c>
      <c r="F117" s="239" t="s">
        <v>147</v>
      </c>
      <c r="G117" s="237"/>
      <c r="H117" s="240">
        <v>22.637999999999998</v>
      </c>
      <c r="I117" s="241"/>
      <c r="J117" s="237"/>
      <c r="K117" s="237"/>
      <c r="L117" s="242"/>
      <c r="M117" s="243"/>
      <c r="N117" s="244"/>
      <c r="O117" s="244"/>
      <c r="P117" s="244"/>
      <c r="Q117" s="244"/>
      <c r="R117" s="244"/>
      <c r="S117" s="244"/>
      <c r="T117" s="245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6" t="s">
        <v>145</v>
      </c>
      <c r="AU117" s="246" t="s">
        <v>85</v>
      </c>
      <c r="AV117" s="14" t="s">
        <v>141</v>
      </c>
      <c r="AW117" s="14" t="s">
        <v>37</v>
      </c>
      <c r="AX117" s="14" t="s">
        <v>83</v>
      </c>
      <c r="AY117" s="246" t="s">
        <v>134</v>
      </c>
    </row>
    <row r="118" s="2" customFormat="1" ht="16.5" customHeight="1">
      <c r="A118" s="40"/>
      <c r="B118" s="41"/>
      <c r="C118" s="206" t="s">
        <v>188</v>
      </c>
      <c r="D118" s="206" t="s">
        <v>136</v>
      </c>
      <c r="E118" s="207" t="s">
        <v>359</v>
      </c>
      <c r="F118" s="208" t="s">
        <v>360</v>
      </c>
      <c r="G118" s="209" t="s">
        <v>139</v>
      </c>
      <c r="H118" s="210">
        <v>22.379999999999999</v>
      </c>
      <c r="I118" s="211"/>
      <c r="J118" s="212">
        <f>ROUND(I118*H118,2)</f>
        <v>0</v>
      </c>
      <c r="K118" s="208" t="s">
        <v>140</v>
      </c>
      <c r="L118" s="46"/>
      <c r="M118" s="213" t="s">
        <v>19</v>
      </c>
      <c r="N118" s="214" t="s">
        <v>46</v>
      </c>
      <c r="O118" s="86"/>
      <c r="P118" s="215">
        <f>O118*H118</f>
        <v>0</v>
      </c>
      <c r="Q118" s="215">
        <v>3.6000000000000001E-05</v>
      </c>
      <c r="R118" s="215">
        <f>Q118*H118</f>
        <v>0.00080568000000000002</v>
      </c>
      <c r="S118" s="215">
        <v>0</v>
      </c>
      <c r="T118" s="216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7" t="s">
        <v>141</v>
      </c>
      <c r="AT118" s="217" t="s">
        <v>136</v>
      </c>
      <c r="AU118" s="217" t="s">
        <v>85</v>
      </c>
      <c r="AY118" s="19" t="s">
        <v>134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9" t="s">
        <v>83</v>
      </c>
      <c r="BK118" s="218">
        <f>ROUND(I118*H118,2)</f>
        <v>0</v>
      </c>
      <c r="BL118" s="19" t="s">
        <v>141</v>
      </c>
      <c r="BM118" s="217" t="s">
        <v>241</v>
      </c>
    </row>
    <row r="119" s="2" customFormat="1">
      <c r="A119" s="40"/>
      <c r="B119" s="41"/>
      <c r="C119" s="42"/>
      <c r="D119" s="219" t="s">
        <v>143</v>
      </c>
      <c r="E119" s="42"/>
      <c r="F119" s="220" t="s">
        <v>362</v>
      </c>
      <c r="G119" s="42"/>
      <c r="H119" s="42"/>
      <c r="I119" s="221"/>
      <c r="J119" s="42"/>
      <c r="K119" s="42"/>
      <c r="L119" s="46"/>
      <c r="M119" s="222"/>
      <c r="N119" s="223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143</v>
      </c>
      <c r="AU119" s="19" t="s">
        <v>85</v>
      </c>
    </row>
    <row r="120" s="2" customFormat="1" ht="16.5" customHeight="1">
      <c r="A120" s="40"/>
      <c r="B120" s="41"/>
      <c r="C120" s="206" t="s">
        <v>194</v>
      </c>
      <c r="D120" s="206" t="s">
        <v>136</v>
      </c>
      <c r="E120" s="207" t="s">
        <v>1001</v>
      </c>
      <c r="F120" s="208" t="s">
        <v>1002</v>
      </c>
      <c r="G120" s="209" t="s">
        <v>139</v>
      </c>
      <c r="H120" s="210">
        <v>12.609999999999999</v>
      </c>
      <c r="I120" s="211"/>
      <c r="J120" s="212">
        <f>ROUND(I120*H120,2)</f>
        <v>0</v>
      </c>
      <c r="K120" s="208" t="s">
        <v>140</v>
      </c>
      <c r="L120" s="46"/>
      <c r="M120" s="213" t="s">
        <v>19</v>
      </c>
      <c r="N120" s="214" t="s">
        <v>46</v>
      </c>
      <c r="O120" s="86"/>
      <c r="P120" s="215">
        <f>O120*H120</f>
        <v>0</v>
      </c>
      <c r="Q120" s="215">
        <v>0.0025000000000000001</v>
      </c>
      <c r="R120" s="215">
        <f>Q120*H120</f>
        <v>0.031524999999999997</v>
      </c>
      <c r="S120" s="215">
        <v>0</v>
      </c>
      <c r="T120" s="216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7" t="s">
        <v>141</v>
      </c>
      <c r="AT120" s="217" t="s">
        <v>136</v>
      </c>
      <c r="AU120" s="217" t="s">
        <v>85</v>
      </c>
      <c r="AY120" s="19" t="s">
        <v>134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9" t="s">
        <v>83</v>
      </c>
      <c r="BK120" s="218">
        <f>ROUND(I120*H120,2)</f>
        <v>0</v>
      </c>
      <c r="BL120" s="19" t="s">
        <v>141</v>
      </c>
      <c r="BM120" s="217" t="s">
        <v>256</v>
      </c>
    </row>
    <row r="121" s="2" customFormat="1">
      <c r="A121" s="40"/>
      <c r="B121" s="41"/>
      <c r="C121" s="42"/>
      <c r="D121" s="219" t="s">
        <v>143</v>
      </c>
      <c r="E121" s="42"/>
      <c r="F121" s="220" t="s">
        <v>1003</v>
      </c>
      <c r="G121" s="42"/>
      <c r="H121" s="42"/>
      <c r="I121" s="221"/>
      <c r="J121" s="42"/>
      <c r="K121" s="42"/>
      <c r="L121" s="46"/>
      <c r="M121" s="222"/>
      <c r="N121" s="223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143</v>
      </c>
      <c r="AU121" s="19" t="s">
        <v>85</v>
      </c>
    </row>
    <row r="122" s="13" customFormat="1">
      <c r="A122" s="13"/>
      <c r="B122" s="224"/>
      <c r="C122" s="225"/>
      <c r="D122" s="226" t="s">
        <v>145</v>
      </c>
      <c r="E122" s="227" t="s">
        <v>19</v>
      </c>
      <c r="F122" s="228" t="s">
        <v>1173</v>
      </c>
      <c r="G122" s="225"/>
      <c r="H122" s="229">
        <v>6.4500000000000002</v>
      </c>
      <c r="I122" s="230"/>
      <c r="J122" s="225"/>
      <c r="K122" s="225"/>
      <c r="L122" s="231"/>
      <c r="M122" s="232"/>
      <c r="N122" s="233"/>
      <c r="O122" s="233"/>
      <c r="P122" s="233"/>
      <c r="Q122" s="233"/>
      <c r="R122" s="233"/>
      <c r="S122" s="233"/>
      <c r="T122" s="234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5" t="s">
        <v>145</v>
      </c>
      <c r="AU122" s="235" t="s">
        <v>85</v>
      </c>
      <c r="AV122" s="13" t="s">
        <v>85</v>
      </c>
      <c r="AW122" s="13" t="s">
        <v>37</v>
      </c>
      <c r="AX122" s="13" t="s">
        <v>75</v>
      </c>
      <c r="AY122" s="235" t="s">
        <v>134</v>
      </c>
    </row>
    <row r="123" s="13" customFormat="1">
      <c r="A123" s="13"/>
      <c r="B123" s="224"/>
      <c r="C123" s="225"/>
      <c r="D123" s="226" t="s">
        <v>145</v>
      </c>
      <c r="E123" s="227" t="s">
        <v>19</v>
      </c>
      <c r="F123" s="228" t="s">
        <v>1171</v>
      </c>
      <c r="G123" s="225"/>
      <c r="H123" s="229">
        <v>2</v>
      </c>
      <c r="I123" s="230"/>
      <c r="J123" s="225"/>
      <c r="K123" s="225"/>
      <c r="L123" s="231"/>
      <c r="M123" s="232"/>
      <c r="N123" s="233"/>
      <c r="O123" s="233"/>
      <c r="P123" s="233"/>
      <c r="Q123" s="233"/>
      <c r="R123" s="233"/>
      <c r="S123" s="233"/>
      <c r="T123" s="234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5" t="s">
        <v>145</v>
      </c>
      <c r="AU123" s="235" t="s">
        <v>85</v>
      </c>
      <c r="AV123" s="13" t="s">
        <v>85</v>
      </c>
      <c r="AW123" s="13" t="s">
        <v>37</v>
      </c>
      <c r="AX123" s="13" t="s">
        <v>75</v>
      </c>
      <c r="AY123" s="235" t="s">
        <v>134</v>
      </c>
    </row>
    <row r="124" s="13" customFormat="1">
      <c r="A124" s="13"/>
      <c r="B124" s="224"/>
      <c r="C124" s="225"/>
      <c r="D124" s="226" t="s">
        <v>145</v>
      </c>
      <c r="E124" s="227" t="s">
        <v>19</v>
      </c>
      <c r="F124" s="228" t="s">
        <v>1174</v>
      </c>
      <c r="G124" s="225"/>
      <c r="H124" s="229">
        <v>4.1600000000000001</v>
      </c>
      <c r="I124" s="230"/>
      <c r="J124" s="225"/>
      <c r="K124" s="225"/>
      <c r="L124" s="231"/>
      <c r="M124" s="232"/>
      <c r="N124" s="233"/>
      <c r="O124" s="233"/>
      <c r="P124" s="233"/>
      <c r="Q124" s="233"/>
      <c r="R124" s="233"/>
      <c r="S124" s="233"/>
      <c r="T124" s="234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5" t="s">
        <v>145</v>
      </c>
      <c r="AU124" s="235" t="s">
        <v>85</v>
      </c>
      <c r="AV124" s="13" t="s">
        <v>85</v>
      </c>
      <c r="AW124" s="13" t="s">
        <v>37</v>
      </c>
      <c r="AX124" s="13" t="s">
        <v>75</v>
      </c>
      <c r="AY124" s="235" t="s">
        <v>134</v>
      </c>
    </row>
    <row r="125" s="14" customFormat="1">
      <c r="A125" s="14"/>
      <c r="B125" s="236"/>
      <c r="C125" s="237"/>
      <c r="D125" s="226" t="s">
        <v>145</v>
      </c>
      <c r="E125" s="238" t="s">
        <v>19</v>
      </c>
      <c r="F125" s="239" t="s">
        <v>147</v>
      </c>
      <c r="G125" s="237"/>
      <c r="H125" s="240">
        <v>12.609999999999999</v>
      </c>
      <c r="I125" s="241"/>
      <c r="J125" s="237"/>
      <c r="K125" s="237"/>
      <c r="L125" s="242"/>
      <c r="M125" s="243"/>
      <c r="N125" s="244"/>
      <c r="O125" s="244"/>
      <c r="P125" s="244"/>
      <c r="Q125" s="244"/>
      <c r="R125" s="244"/>
      <c r="S125" s="244"/>
      <c r="T125" s="245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6" t="s">
        <v>145</v>
      </c>
      <c r="AU125" s="246" t="s">
        <v>85</v>
      </c>
      <c r="AV125" s="14" t="s">
        <v>141</v>
      </c>
      <c r="AW125" s="14" t="s">
        <v>37</v>
      </c>
      <c r="AX125" s="14" t="s">
        <v>83</v>
      </c>
      <c r="AY125" s="246" t="s">
        <v>134</v>
      </c>
    </row>
    <row r="126" s="2" customFormat="1" ht="21.75" customHeight="1">
      <c r="A126" s="40"/>
      <c r="B126" s="41"/>
      <c r="C126" s="206" t="s">
        <v>173</v>
      </c>
      <c r="D126" s="206" t="s">
        <v>136</v>
      </c>
      <c r="E126" s="207" t="s">
        <v>364</v>
      </c>
      <c r="F126" s="208" t="s">
        <v>365</v>
      </c>
      <c r="G126" s="209" t="s">
        <v>245</v>
      </c>
      <c r="H126" s="210">
        <v>0.85999999999999999</v>
      </c>
      <c r="I126" s="211"/>
      <c r="J126" s="212">
        <f>ROUND(I126*H126,2)</f>
        <v>0</v>
      </c>
      <c r="K126" s="208" t="s">
        <v>140</v>
      </c>
      <c r="L126" s="46"/>
      <c r="M126" s="213" t="s">
        <v>19</v>
      </c>
      <c r="N126" s="214" t="s">
        <v>46</v>
      </c>
      <c r="O126" s="86"/>
      <c r="P126" s="215">
        <f>O126*H126</f>
        <v>0</v>
      </c>
      <c r="Q126" s="215">
        <v>1.038303</v>
      </c>
      <c r="R126" s="215">
        <f>Q126*H126</f>
        <v>0.89294057999999998</v>
      </c>
      <c r="S126" s="215">
        <v>0</v>
      </c>
      <c r="T126" s="216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7" t="s">
        <v>141</v>
      </c>
      <c r="AT126" s="217" t="s">
        <v>136</v>
      </c>
      <c r="AU126" s="217" t="s">
        <v>85</v>
      </c>
      <c r="AY126" s="19" t="s">
        <v>134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9" t="s">
        <v>83</v>
      </c>
      <c r="BK126" s="218">
        <f>ROUND(I126*H126,2)</f>
        <v>0</v>
      </c>
      <c r="BL126" s="19" t="s">
        <v>141</v>
      </c>
      <c r="BM126" s="217" t="s">
        <v>266</v>
      </c>
    </row>
    <row r="127" s="2" customFormat="1">
      <c r="A127" s="40"/>
      <c r="B127" s="41"/>
      <c r="C127" s="42"/>
      <c r="D127" s="219" t="s">
        <v>143</v>
      </c>
      <c r="E127" s="42"/>
      <c r="F127" s="220" t="s">
        <v>367</v>
      </c>
      <c r="G127" s="42"/>
      <c r="H127" s="42"/>
      <c r="I127" s="221"/>
      <c r="J127" s="42"/>
      <c r="K127" s="42"/>
      <c r="L127" s="46"/>
      <c r="M127" s="222"/>
      <c r="N127" s="223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143</v>
      </c>
      <c r="AU127" s="19" t="s">
        <v>85</v>
      </c>
    </row>
    <row r="128" s="13" customFormat="1">
      <c r="A128" s="13"/>
      <c r="B128" s="224"/>
      <c r="C128" s="225"/>
      <c r="D128" s="226" t="s">
        <v>145</v>
      </c>
      <c r="E128" s="227" t="s">
        <v>19</v>
      </c>
      <c r="F128" s="228" t="s">
        <v>1175</v>
      </c>
      <c r="G128" s="225"/>
      <c r="H128" s="229">
        <v>0.85999999999999999</v>
      </c>
      <c r="I128" s="230"/>
      <c r="J128" s="225"/>
      <c r="K128" s="225"/>
      <c r="L128" s="231"/>
      <c r="M128" s="232"/>
      <c r="N128" s="233"/>
      <c r="O128" s="233"/>
      <c r="P128" s="233"/>
      <c r="Q128" s="233"/>
      <c r="R128" s="233"/>
      <c r="S128" s="233"/>
      <c r="T128" s="234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5" t="s">
        <v>145</v>
      </c>
      <c r="AU128" s="235" t="s">
        <v>85</v>
      </c>
      <c r="AV128" s="13" t="s">
        <v>85</v>
      </c>
      <c r="AW128" s="13" t="s">
        <v>37</v>
      </c>
      <c r="AX128" s="13" t="s">
        <v>75</v>
      </c>
      <c r="AY128" s="235" t="s">
        <v>134</v>
      </c>
    </row>
    <row r="129" s="14" customFormat="1">
      <c r="A129" s="14"/>
      <c r="B129" s="236"/>
      <c r="C129" s="237"/>
      <c r="D129" s="226" t="s">
        <v>145</v>
      </c>
      <c r="E129" s="238" t="s">
        <v>19</v>
      </c>
      <c r="F129" s="239" t="s">
        <v>147</v>
      </c>
      <c r="G129" s="237"/>
      <c r="H129" s="240">
        <v>0.85999999999999999</v>
      </c>
      <c r="I129" s="241"/>
      <c r="J129" s="237"/>
      <c r="K129" s="237"/>
      <c r="L129" s="242"/>
      <c r="M129" s="243"/>
      <c r="N129" s="244"/>
      <c r="O129" s="244"/>
      <c r="P129" s="244"/>
      <c r="Q129" s="244"/>
      <c r="R129" s="244"/>
      <c r="S129" s="244"/>
      <c r="T129" s="245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6" t="s">
        <v>145</v>
      </c>
      <c r="AU129" s="246" t="s">
        <v>85</v>
      </c>
      <c r="AV129" s="14" t="s">
        <v>141</v>
      </c>
      <c r="AW129" s="14" t="s">
        <v>37</v>
      </c>
      <c r="AX129" s="14" t="s">
        <v>83</v>
      </c>
      <c r="AY129" s="246" t="s">
        <v>134</v>
      </c>
    </row>
    <row r="130" s="2" customFormat="1" ht="21.75" customHeight="1">
      <c r="A130" s="40"/>
      <c r="B130" s="41"/>
      <c r="C130" s="206" t="s">
        <v>210</v>
      </c>
      <c r="D130" s="206" t="s">
        <v>136</v>
      </c>
      <c r="E130" s="207" t="s">
        <v>1007</v>
      </c>
      <c r="F130" s="208" t="s">
        <v>1008</v>
      </c>
      <c r="G130" s="209" t="s">
        <v>245</v>
      </c>
      <c r="H130" s="210">
        <v>0.91400000000000003</v>
      </c>
      <c r="I130" s="211"/>
      <c r="J130" s="212">
        <f>ROUND(I130*H130,2)</f>
        <v>0</v>
      </c>
      <c r="K130" s="208" t="s">
        <v>140</v>
      </c>
      <c r="L130" s="46"/>
      <c r="M130" s="213" t="s">
        <v>19</v>
      </c>
      <c r="N130" s="214" t="s">
        <v>46</v>
      </c>
      <c r="O130" s="86"/>
      <c r="P130" s="215">
        <f>O130*H130</f>
        <v>0</v>
      </c>
      <c r="Q130" s="215">
        <v>1.0606640000000001</v>
      </c>
      <c r="R130" s="215">
        <f>Q130*H130</f>
        <v>0.96944689600000011</v>
      </c>
      <c r="S130" s="215">
        <v>0</v>
      </c>
      <c r="T130" s="216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7" t="s">
        <v>141</v>
      </c>
      <c r="AT130" s="217" t="s">
        <v>136</v>
      </c>
      <c r="AU130" s="217" t="s">
        <v>85</v>
      </c>
      <c r="AY130" s="19" t="s">
        <v>134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9" t="s">
        <v>83</v>
      </c>
      <c r="BK130" s="218">
        <f>ROUND(I130*H130,2)</f>
        <v>0</v>
      </c>
      <c r="BL130" s="19" t="s">
        <v>141</v>
      </c>
      <c r="BM130" s="217" t="s">
        <v>277</v>
      </c>
    </row>
    <row r="131" s="2" customFormat="1">
      <c r="A131" s="40"/>
      <c r="B131" s="41"/>
      <c r="C131" s="42"/>
      <c r="D131" s="219" t="s">
        <v>143</v>
      </c>
      <c r="E131" s="42"/>
      <c r="F131" s="220" t="s">
        <v>1009</v>
      </c>
      <c r="G131" s="42"/>
      <c r="H131" s="42"/>
      <c r="I131" s="221"/>
      <c r="J131" s="42"/>
      <c r="K131" s="42"/>
      <c r="L131" s="46"/>
      <c r="M131" s="222"/>
      <c r="N131" s="223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143</v>
      </c>
      <c r="AU131" s="19" t="s">
        <v>85</v>
      </c>
    </row>
    <row r="132" s="13" customFormat="1">
      <c r="A132" s="13"/>
      <c r="B132" s="224"/>
      <c r="C132" s="225"/>
      <c r="D132" s="226" t="s">
        <v>145</v>
      </c>
      <c r="E132" s="227" t="s">
        <v>19</v>
      </c>
      <c r="F132" s="228" t="s">
        <v>1176</v>
      </c>
      <c r="G132" s="225"/>
      <c r="H132" s="229">
        <v>0.91400000000000003</v>
      </c>
      <c r="I132" s="230"/>
      <c r="J132" s="225"/>
      <c r="K132" s="225"/>
      <c r="L132" s="231"/>
      <c r="M132" s="232"/>
      <c r="N132" s="233"/>
      <c r="O132" s="233"/>
      <c r="P132" s="233"/>
      <c r="Q132" s="233"/>
      <c r="R132" s="233"/>
      <c r="S132" s="233"/>
      <c r="T132" s="23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5" t="s">
        <v>145</v>
      </c>
      <c r="AU132" s="235" t="s">
        <v>85</v>
      </c>
      <c r="AV132" s="13" t="s">
        <v>85</v>
      </c>
      <c r="AW132" s="13" t="s">
        <v>37</v>
      </c>
      <c r="AX132" s="13" t="s">
        <v>75</v>
      </c>
      <c r="AY132" s="235" t="s">
        <v>134</v>
      </c>
    </row>
    <row r="133" s="14" customFormat="1">
      <c r="A133" s="14"/>
      <c r="B133" s="236"/>
      <c r="C133" s="237"/>
      <c r="D133" s="226" t="s">
        <v>145</v>
      </c>
      <c r="E133" s="238" t="s">
        <v>19</v>
      </c>
      <c r="F133" s="239" t="s">
        <v>147</v>
      </c>
      <c r="G133" s="237"/>
      <c r="H133" s="240">
        <v>0.91400000000000003</v>
      </c>
      <c r="I133" s="241"/>
      <c r="J133" s="237"/>
      <c r="K133" s="237"/>
      <c r="L133" s="242"/>
      <c r="M133" s="243"/>
      <c r="N133" s="244"/>
      <c r="O133" s="244"/>
      <c r="P133" s="244"/>
      <c r="Q133" s="244"/>
      <c r="R133" s="244"/>
      <c r="S133" s="244"/>
      <c r="T133" s="245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6" t="s">
        <v>145</v>
      </c>
      <c r="AU133" s="246" t="s">
        <v>85</v>
      </c>
      <c r="AV133" s="14" t="s">
        <v>141</v>
      </c>
      <c r="AW133" s="14" t="s">
        <v>37</v>
      </c>
      <c r="AX133" s="14" t="s">
        <v>83</v>
      </c>
      <c r="AY133" s="246" t="s">
        <v>134</v>
      </c>
    </row>
    <row r="134" s="12" customFormat="1" ht="22.8" customHeight="1">
      <c r="A134" s="12"/>
      <c r="B134" s="190"/>
      <c r="C134" s="191"/>
      <c r="D134" s="192" t="s">
        <v>74</v>
      </c>
      <c r="E134" s="204" t="s">
        <v>194</v>
      </c>
      <c r="F134" s="204" t="s">
        <v>1026</v>
      </c>
      <c r="G134" s="191"/>
      <c r="H134" s="191"/>
      <c r="I134" s="194"/>
      <c r="J134" s="205">
        <f>BK134</f>
        <v>0</v>
      </c>
      <c r="K134" s="191"/>
      <c r="L134" s="196"/>
      <c r="M134" s="197"/>
      <c r="N134" s="198"/>
      <c r="O134" s="198"/>
      <c r="P134" s="199">
        <f>SUM(P135:P167)</f>
        <v>0</v>
      </c>
      <c r="Q134" s="198"/>
      <c r="R134" s="199">
        <f>SUM(R135:R167)</f>
        <v>0.11373320000000001</v>
      </c>
      <c r="S134" s="198"/>
      <c r="T134" s="200">
        <f>SUM(T135:T167)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01" t="s">
        <v>83</v>
      </c>
      <c r="AT134" s="202" t="s">
        <v>74</v>
      </c>
      <c r="AU134" s="202" t="s">
        <v>83</v>
      </c>
      <c r="AY134" s="201" t="s">
        <v>134</v>
      </c>
      <c r="BK134" s="203">
        <f>SUM(BK135:BK167)</f>
        <v>0</v>
      </c>
    </row>
    <row r="135" s="2" customFormat="1" ht="16.5" customHeight="1">
      <c r="A135" s="40"/>
      <c r="B135" s="41"/>
      <c r="C135" s="206" t="s">
        <v>217</v>
      </c>
      <c r="D135" s="206" t="s">
        <v>136</v>
      </c>
      <c r="E135" s="207" t="s">
        <v>1130</v>
      </c>
      <c r="F135" s="208" t="s">
        <v>1131</v>
      </c>
      <c r="G135" s="209" t="s">
        <v>1032</v>
      </c>
      <c r="H135" s="210">
        <v>1</v>
      </c>
      <c r="I135" s="211"/>
      <c r="J135" s="212">
        <f>ROUND(I135*H135,2)</f>
        <v>0</v>
      </c>
      <c r="K135" s="208" t="s">
        <v>19</v>
      </c>
      <c r="L135" s="46"/>
      <c r="M135" s="213" t="s">
        <v>19</v>
      </c>
      <c r="N135" s="214" t="s">
        <v>46</v>
      </c>
      <c r="O135" s="86"/>
      <c r="P135" s="215">
        <f>O135*H135</f>
        <v>0</v>
      </c>
      <c r="Q135" s="215">
        <v>0</v>
      </c>
      <c r="R135" s="215">
        <f>Q135*H135</f>
        <v>0</v>
      </c>
      <c r="S135" s="215">
        <v>0</v>
      </c>
      <c r="T135" s="216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7" t="s">
        <v>141</v>
      </c>
      <c r="AT135" s="217" t="s">
        <v>136</v>
      </c>
      <c r="AU135" s="217" t="s">
        <v>85</v>
      </c>
      <c r="AY135" s="19" t="s">
        <v>134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9" t="s">
        <v>83</v>
      </c>
      <c r="BK135" s="218">
        <f>ROUND(I135*H135,2)</f>
        <v>0</v>
      </c>
      <c r="BL135" s="19" t="s">
        <v>141</v>
      </c>
      <c r="BM135" s="217" t="s">
        <v>293</v>
      </c>
    </row>
    <row r="136" s="2" customFormat="1">
      <c r="A136" s="40"/>
      <c r="B136" s="41"/>
      <c r="C136" s="42"/>
      <c r="D136" s="226" t="s">
        <v>740</v>
      </c>
      <c r="E136" s="42"/>
      <c r="F136" s="278" t="s">
        <v>1132</v>
      </c>
      <c r="G136" s="42"/>
      <c r="H136" s="42"/>
      <c r="I136" s="221"/>
      <c r="J136" s="42"/>
      <c r="K136" s="42"/>
      <c r="L136" s="46"/>
      <c r="M136" s="222"/>
      <c r="N136" s="223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740</v>
      </c>
      <c r="AU136" s="19" t="s">
        <v>85</v>
      </c>
    </row>
    <row r="137" s="2" customFormat="1" ht="24.15" customHeight="1">
      <c r="A137" s="40"/>
      <c r="B137" s="41"/>
      <c r="C137" s="206" t="s">
        <v>222</v>
      </c>
      <c r="D137" s="206" t="s">
        <v>136</v>
      </c>
      <c r="E137" s="207" t="s">
        <v>1133</v>
      </c>
      <c r="F137" s="208" t="s">
        <v>1134</v>
      </c>
      <c r="G137" s="209" t="s">
        <v>245</v>
      </c>
      <c r="H137" s="210">
        <v>1.262</v>
      </c>
      <c r="I137" s="211"/>
      <c r="J137" s="212">
        <f>ROUND(I137*H137,2)</f>
        <v>0</v>
      </c>
      <c r="K137" s="208" t="s">
        <v>140</v>
      </c>
      <c r="L137" s="46"/>
      <c r="M137" s="213" t="s">
        <v>19</v>
      </c>
      <c r="N137" s="214" t="s">
        <v>46</v>
      </c>
      <c r="O137" s="86"/>
      <c r="P137" s="215">
        <f>O137*H137</f>
        <v>0</v>
      </c>
      <c r="Q137" s="215">
        <v>0.044999999999999998</v>
      </c>
      <c r="R137" s="215">
        <f>Q137*H137</f>
        <v>0.05679</v>
      </c>
      <c r="S137" s="215">
        <v>0</v>
      </c>
      <c r="T137" s="216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17" t="s">
        <v>141</v>
      </c>
      <c r="AT137" s="217" t="s">
        <v>136</v>
      </c>
      <c r="AU137" s="217" t="s">
        <v>85</v>
      </c>
      <c r="AY137" s="19" t="s">
        <v>134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19" t="s">
        <v>83</v>
      </c>
      <c r="BK137" s="218">
        <f>ROUND(I137*H137,2)</f>
        <v>0</v>
      </c>
      <c r="BL137" s="19" t="s">
        <v>141</v>
      </c>
      <c r="BM137" s="217" t="s">
        <v>303</v>
      </c>
    </row>
    <row r="138" s="2" customFormat="1">
      <c r="A138" s="40"/>
      <c r="B138" s="41"/>
      <c r="C138" s="42"/>
      <c r="D138" s="219" t="s">
        <v>143</v>
      </c>
      <c r="E138" s="42"/>
      <c r="F138" s="220" t="s">
        <v>1135</v>
      </c>
      <c r="G138" s="42"/>
      <c r="H138" s="42"/>
      <c r="I138" s="221"/>
      <c r="J138" s="42"/>
      <c r="K138" s="42"/>
      <c r="L138" s="46"/>
      <c r="M138" s="222"/>
      <c r="N138" s="223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143</v>
      </c>
      <c r="AU138" s="19" t="s">
        <v>85</v>
      </c>
    </row>
    <row r="139" s="13" customFormat="1">
      <c r="A139" s="13"/>
      <c r="B139" s="224"/>
      <c r="C139" s="225"/>
      <c r="D139" s="226" t="s">
        <v>145</v>
      </c>
      <c r="E139" s="227" t="s">
        <v>19</v>
      </c>
      <c r="F139" s="228" t="s">
        <v>1177</v>
      </c>
      <c r="G139" s="225"/>
      <c r="H139" s="229">
        <v>1.262</v>
      </c>
      <c r="I139" s="230"/>
      <c r="J139" s="225"/>
      <c r="K139" s="225"/>
      <c r="L139" s="231"/>
      <c r="M139" s="232"/>
      <c r="N139" s="233"/>
      <c r="O139" s="233"/>
      <c r="P139" s="233"/>
      <c r="Q139" s="233"/>
      <c r="R139" s="233"/>
      <c r="S139" s="233"/>
      <c r="T139" s="23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5" t="s">
        <v>145</v>
      </c>
      <c r="AU139" s="235" t="s">
        <v>85</v>
      </c>
      <c r="AV139" s="13" t="s">
        <v>85</v>
      </c>
      <c r="AW139" s="13" t="s">
        <v>37</v>
      </c>
      <c r="AX139" s="13" t="s">
        <v>75</v>
      </c>
      <c r="AY139" s="235" t="s">
        <v>134</v>
      </c>
    </row>
    <row r="140" s="14" customFormat="1">
      <c r="A140" s="14"/>
      <c r="B140" s="236"/>
      <c r="C140" s="237"/>
      <c r="D140" s="226" t="s">
        <v>145</v>
      </c>
      <c r="E140" s="238" t="s">
        <v>19</v>
      </c>
      <c r="F140" s="239" t="s">
        <v>147</v>
      </c>
      <c r="G140" s="237"/>
      <c r="H140" s="240">
        <v>1.262</v>
      </c>
      <c r="I140" s="241"/>
      <c r="J140" s="237"/>
      <c r="K140" s="237"/>
      <c r="L140" s="242"/>
      <c r="M140" s="243"/>
      <c r="N140" s="244"/>
      <c r="O140" s="244"/>
      <c r="P140" s="244"/>
      <c r="Q140" s="244"/>
      <c r="R140" s="244"/>
      <c r="S140" s="244"/>
      <c r="T140" s="245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6" t="s">
        <v>145</v>
      </c>
      <c r="AU140" s="246" t="s">
        <v>85</v>
      </c>
      <c r="AV140" s="14" t="s">
        <v>141</v>
      </c>
      <c r="AW140" s="14" t="s">
        <v>37</v>
      </c>
      <c r="AX140" s="14" t="s">
        <v>83</v>
      </c>
      <c r="AY140" s="246" t="s">
        <v>134</v>
      </c>
    </row>
    <row r="141" s="2" customFormat="1" ht="16.5" customHeight="1">
      <c r="A141" s="40"/>
      <c r="B141" s="41"/>
      <c r="C141" s="206" t="s">
        <v>230</v>
      </c>
      <c r="D141" s="206" t="s">
        <v>136</v>
      </c>
      <c r="E141" s="207" t="s">
        <v>1027</v>
      </c>
      <c r="F141" s="208" t="s">
        <v>1028</v>
      </c>
      <c r="G141" s="209" t="s">
        <v>641</v>
      </c>
      <c r="H141" s="210">
        <v>1</v>
      </c>
      <c r="I141" s="211"/>
      <c r="J141" s="212">
        <f>ROUND(I141*H141,2)</f>
        <v>0</v>
      </c>
      <c r="K141" s="208" t="s">
        <v>140</v>
      </c>
      <c r="L141" s="46"/>
      <c r="M141" s="213" t="s">
        <v>19</v>
      </c>
      <c r="N141" s="214" t="s">
        <v>46</v>
      </c>
      <c r="O141" s="86"/>
      <c r="P141" s="215">
        <f>O141*H141</f>
        <v>0</v>
      </c>
      <c r="Q141" s="215">
        <v>0.00068499999999999995</v>
      </c>
      <c r="R141" s="215">
        <f>Q141*H141</f>
        <v>0.00068499999999999995</v>
      </c>
      <c r="S141" s="215">
        <v>0</v>
      </c>
      <c r="T141" s="216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17" t="s">
        <v>141</v>
      </c>
      <c r="AT141" s="217" t="s">
        <v>136</v>
      </c>
      <c r="AU141" s="217" t="s">
        <v>85</v>
      </c>
      <c r="AY141" s="19" t="s">
        <v>134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9" t="s">
        <v>83</v>
      </c>
      <c r="BK141" s="218">
        <f>ROUND(I141*H141,2)</f>
        <v>0</v>
      </c>
      <c r="BL141" s="19" t="s">
        <v>141</v>
      </c>
      <c r="BM141" s="217" t="s">
        <v>317</v>
      </c>
    </row>
    <row r="142" s="2" customFormat="1">
      <c r="A142" s="40"/>
      <c r="B142" s="41"/>
      <c r="C142" s="42"/>
      <c r="D142" s="219" t="s">
        <v>143</v>
      </c>
      <c r="E142" s="42"/>
      <c r="F142" s="220" t="s">
        <v>1029</v>
      </c>
      <c r="G142" s="42"/>
      <c r="H142" s="42"/>
      <c r="I142" s="221"/>
      <c r="J142" s="42"/>
      <c r="K142" s="42"/>
      <c r="L142" s="46"/>
      <c r="M142" s="222"/>
      <c r="N142" s="223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143</v>
      </c>
      <c r="AU142" s="19" t="s">
        <v>85</v>
      </c>
    </row>
    <row r="143" s="2" customFormat="1" ht="16.5" customHeight="1">
      <c r="A143" s="40"/>
      <c r="B143" s="41"/>
      <c r="C143" s="257" t="s">
        <v>8</v>
      </c>
      <c r="D143" s="257" t="s">
        <v>242</v>
      </c>
      <c r="E143" s="258" t="s">
        <v>1030</v>
      </c>
      <c r="F143" s="259" t="s">
        <v>1031</v>
      </c>
      <c r="G143" s="260" t="s">
        <v>1032</v>
      </c>
      <c r="H143" s="261">
        <v>1</v>
      </c>
      <c r="I143" s="262"/>
      <c r="J143" s="263">
        <f>ROUND(I143*H143,2)</f>
        <v>0</v>
      </c>
      <c r="K143" s="259" t="s">
        <v>19</v>
      </c>
      <c r="L143" s="264"/>
      <c r="M143" s="265" t="s">
        <v>19</v>
      </c>
      <c r="N143" s="266" t="s">
        <v>46</v>
      </c>
      <c r="O143" s="86"/>
      <c r="P143" s="215">
        <f>O143*H143</f>
        <v>0</v>
      </c>
      <c r="Q143" s="215">
        <v>0</v>
      </c>
      <c r="R143" s="215">
        <f>Q143*H143</f>
        <v>0</v>
      </c>
      <c r="S143" s="215">
        <v>0</v>
      </c>
      <c r="T143" s="216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17" t="s">
        <v>188</v>
      </c>
      <c r="AT143" s="217" t="s">
        <v>242</v>
      </c>
      <c r="AU143" s="217" t="s">
        <v>85</v>
      </c>
      <c r="AY143" s="19" t="s">
        <v>134</v>
      </c>
      <c r="BE143" s="218">
        <f>IF(N143="základní",J143,0)</f>
        <v>0</v>
      </c>
      <c r="BF143" s="218">
        <f>IF(N143="snížená",J143,0)</f>
        <v>0</v>
      </c>
      <c r="BG143" s="218">
        <f>IF(N143="zákl. přenesená",J143,0)</f>
        <v>0</v>
      </c>
      <c r="BH143" s="218">
        <f>IF(N143="sníž. přenesená",J143,0)</f>
        <v>0</v>
      </c>
      <c r="BI143" s="218">
        <f>IF(N143="nulová",J143,0)</f>
        <v>0</v>
      </c>
      <c r="BJ143" s="19" t="s">
        <v>83</v>
      </c>
      <c r="BK143" s="218">
        <f>ROUND(I143*H143,2)</f>
        <v>0</v>
      </c>
      <c r="BL143" s="19" t="s">
        <v>141</v>
      </c>
      <c r="BM143" s="217" t="s">
        <v>336</v>
      </c>
    </row>
    <row r="144" s="2" customFormat="1" ht="21.75" customHeight="1">
      <c r="A144" s="40"/>
      <c r="B144" s="41"/>
      <c r="C144" s="206" t="s">
        <v>241</v>
      </c>
      <c r="D144" s="206" t="s">
        <v>136</v>
      </c>
      <c r="E144" s="207" t="s">
        <v>987</v>
      </c>
      <c r="F144" s="208" t="s">
        <v>988</v>
      </c>
      <c r="G144" s="209" t="s">
        <v>139</v>
      </c>
      <c r="H144" s="210">
        <v>0.33600000000000002</v>
      </c>
      <c r="I144" s="211"/>
      <c r="J144" s="212">
        <f>ROUND(I144*H144,2)</f>
        <v>0</v>
      </c>
      <c r="K144" s="208" t="s">
        <v>140</v>
      </c>
      <c r="L144" s="46"/>
      <c r="M144" s="213" t="s">
        <v>19</v>
      </c>
      <c r="N144" s="214" t="s">
        <v>46</v>
      </c>
      <c r="O144" s="86"/>
      <c r="P144" s="215">
        <f>O144*H144</f>
        <v>0</v>
      </c>
      <c r="Q144" s="215">
        <v>0.022655000000000002</v>
      </c>
      <c r="R144" s="215">
        <f>Q144*H144</f>
        <v>0.0076120800000000011</v>
      </c>
      <c r="S144" s="215">
        <v>0</v>
      </c>
      <c r="T144" s="216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7" t="s">
        <v>141</v>
      </c>
      <c r="AT144" s="217" t="s">
        <v>136</v>
      </c>
      <c r="AU144" s="217" t="s">
        <v>85</v>
      </c>
      <c r="AY144" s="19" t="s">
        <v>134</v>
      </c>
      <c r="BE144" s="218">
        <f>IF(N144="základní",J144,0)</f>
        <v>0</v>
      </c>
      <c r="BF144" s="218">
        <f>IF(N144="snížená",J144,0)</f>
        <v>0</v>
      </c>
      <c r="BG144" s="218">
        <f>IF(N144="zákl. přenesená",J144,0)</f>
        <v>0</v>
      </c>
      <c r="BH144" s="218">
        <f>IF(N144="sníž. přenesená",J144,0)</f>
        <v>0</v>
      </c>
      <c r="BI144" s="218">
        <f>IF(N144="nulová",J144,0)</f>
        <v>0</v>
      </c>
      <c r="BJ144" s="19" t="s">
        <v>83</v>
      </c>
      <c r="BK144" s="218">
        <f>ROUND(I144*H144,2)</f>
        <v>0</v>
      </c>
      <c r="BL144" s="19" t="s">
        <v>141</v>
      </c>
      <c r="BM144" s="217" t="s">
        <v>350</v>
      </c>
    </row>
    <row r="145" s="2" customFormat="1">
      <c r="A145" s="40"/>
      <c r="B145" s="41"/>
      <c r="C145" s="42"/>
      <c r="D145" s="219" t="s">
        <v>143</v>
      </c>
      <c r="E145" s="42"/>
      <c r="F145" s="220" t="s">
        <v>989</v>
      </c>
      <c r="G145" s="42"/>
      <c r="H145" s="42"/>
      <c r="I145" s="221"/>
      <c r="J145" s="42"/>
      <c r="K145" s="42"/>
      <c r="L145" s="46"/>
      <c r="M145" s="222"/>
      <c r="N145" s="223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143</v>
      </c>
      <c r="AU145" s="19" t="s">
        <v>85</v>
      </c>
    </row>
    <row r="146" s="13" customFormat="1">
      <c r="A146" s="13"/>
      <c r="B146" s="224"/>
      <c r="C146" s="225"/>
      <c r="D146" s="226" t="s">
        <v>145</v>
      </c>
      <c r="E146" s="227" t="s">
        <v>19</v>
      </c>
      <c r="F146" s="228" t="s">
        <v>1178</v>
      </c>
      <c r="G146" s="225"/>
      <c r="H146" s="229">
        <v>0.33600000000000002</v>
      </c>
      <c r="I146" s="230"/>
      <c r="J146" s="225"/>
      <c r="K146" s="225"/>
      <c r="L146" s="231"/>
      <c r="M146" s="232"/>
      <c r="N146" s="233"/>
      <c r="O146" s="233"/>
      <c r="P146" s="233"/>
      <c r="Q146" s="233"/>
      <c r="R146" s="233"/>
      <c r="S146" s="233"/>
      <c r="T146" s="23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5" t="s">
        <v>145</v>
      </c>
      <c r="AU146" s="235" t="s">
        <v>85</v>
      </c>
      <c r="AV146" s="13" t="s">
        <v>85</v>
      </c>
      <c r="AW146" s="13" t="s">
        <v>37</v>
      </c>
      <c r="AX146" s="13" t="s">
        <v>75</v>
      </c>
      <c r="AY146" s="235" t="s">
        <v>134</v>
      </c>
    </row>
    <row r="147" s="14" customFormat="1">
      <c r="A147" s="14"/>
      <c r="B147" s="236"/>
      <c r="C147" s="237"/>
      <c r="D147" s="226" t="s">
        <v>145</v>
      </c>
      <c r="E147" s="238" t="s">
        <v>19</v>
      </c>
      <c r="F147" s="239" t="s">
        <v>147</v>
      </c>
      <c r="G147" s="237"/>
      <c r="H147" s="240">
        <v>0.33600000000000002</v>
      </c>
      <c r="I147" s="241"/>
      <c r="J147" s="237"/>
      <c r="K147" s="237"/>
      <c r="L147" s="242"/>
      <c r="M147" s="243"/>
      <c r="N147" s="244"/>
      <c r="O147" s="244"/>
      <c r="P147" s="244"/>
      <c r="Q147" s="244"/>
      <c r="R147" s="244"/>
      <c r="S147" s="244"/>
      <c r="T147" s="245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6" t="s">
        <v>145</v>
      </c>
      <c r="AU147" s="246" t="s">
        <v>85</v>
      </c>
      <c r="AV147" s="14" t="s">
        <v>141</v>
      </c>
      <c r="AW147" s="14" t="s">
        <v>37</v>
      </c>
      <c r="AX147" s="14" t="s">
        <v>83</v>
      </c>
      <c r="AY147" s="246" t="s">
        <v>134</v>
      </c>
    </row>
    <row r="148" s="2" customFormat="1" ht="21.75" customHeight="1">
      <c r="A148" s="40"/>
      <c r="B148" s="41"/>
      <c r="C148" s="206" t="s">
        <v>250</v>
      </c>
      <c r="D148" s="206" t="s">
        <v>136</v>
      </c>
      <c r="E148" s="207" t="s">
        <v>1138</v>
      </c>
      <c r="F148" s="208" t="s">
        <v>1139</v>
      </c>
      <c r="G148" s="209" t="s">
        <v>139</v>
      </c>
      <c r="H148" s="210">
        <v>1.008</v>
      </c>
      <c r="I148" s="211"/>
      <c r="J148" s="212">
        <f>ROUND(I148*H148,2)</f>
        <v>0</v>
      </c>
      <c r="K148" s="208" t="s">
        <v>140</v>
      </c>
      <c r="L148" s="46"/>
      <c r="M148" s="213" t="s">
        <v>19</v>
      </c>
      <c r="N148" s="214" t="s">
        <v>46</v>
      </c>
      <c r="O148" s="86"/>
      <c r="P148" s="215">
        <f>O148*H148</f>
        <v>0</v>
      </c>
      <c r="Q148" s="215">
        <v>0.022655000000000002</v>
      </c>
      <c r="R148" s="215">
        <f>Q148*H148</f>
        <v>0.022836240000000001</v>
      </c>
      <c r="S148" s="215">
        <v>0</v>
      </c>
      <c r="T148" s="216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7" t="s">
        <v>141</v>
      </c>
      <c r="AT148" s="217" t="s">
        <v>136</v>
      </c>
      <c r="AU148" s="217" t="s">
        <v>85</v>
      </c>
      <c r="AY148" s="19" t="s">
        <v>134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9" t="s">
        <v>83</v>
      </c>
      <c r="BK148" s="218">
        <f>ROUND(I148*H148,2)</f>
        <v>0</v>
      </c>
      <c r="BL148" s="19" t="s">
        <v>141</v>
      </c>
      <c r="BM148" s="217" t="s">
        <v>363</v>
      </c>
    </row>
    <row r="149" s="2" customFormat="1">
      <c r="A149" s="40"/>
      <c r="B149" s="41"/>
      <c r="C149" s="42"/>
      <c r="D149" s="219" t="s">
        <v>143</v>
      </c>
      <c r="E149" s="42"/>
      <c r="F149" s="220" t="s">
        <v>1140</v>
      </c>
      <c r="G149" s="42"/>
      <c r="H149" s="42"/>
      <c r="I149" s="221"/>
      <c r="J149" s="42"/>
      <c r="K149" s="42"/>
      <c r="L149" s="46"/>
      <c r="M149" s="222"/>
      <c r="N149" s="223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143</v>
      </c>
      <c r="AU149" s="19" t="s">
        <v>85</v>
      </c>
    </row>
    <row r="150" s="13" customFormat="1">
      <c r="A150" s="13"/>
      <c r="B150" s="224"/>
      <c r="C150" s="225"/>
      <c r="D150" s="226" t="s">
        <v>145</v>
      </c>
      <c r="E150" s="227" t="s">
        <v>19</v>
      </c>
      <c r="F150" s="228" t="s">
        <v>1179</v>
      </c>
      <c r="G150" s="225"/>
      <c r="H150" s="229">
        <v>1.008</v>
      </c>
      <c r="I150" s="230"/>
      <c r="J150" s="225"/>
      <c r="K150" s="225"/>
      <c r="L150" s="231"/>
      <c r="M150" s="232"/>
      <c r="N150" s="233"/>
      <c r="O150" s="233"/>
      <c r="P150" s="233"/>
      <c r="Q150" s="233"/>
      <c r="R150" s="233"/>
      <c r="S150" s="233"/>
      <c r="T150" s="23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5" t="s">
        <v>145</v>
      </c>
      <c r="AU150" s="235" t="s">
        <v>85</v>
      </c>
      <c r="AV150" s="13" t="s">
        <v>85</v>
      </c>
      <c r="AW150" s="13" t="s">
        <v>37</v>
      </c>
      <c r="AX150" s="13" t="s">
        <v>75</v>
      </c>
      <c r="AY150" s="235" t="s">
        <v>134</v>
      </c>
    </row>
    <row r="151" s="14" customFormat="1">
      <c r="A151" s="14"/>
      <c r="B151" s="236"/>
      <c r="C151" s="237"/>
      <c r="D151" s="226" t="s">
        <v>145</v>
      </c>
      <c r="E151" s="238" t="s">
        <v>19</v>
      </c>
      <c r="F151" s="239" t="s">
        <v>147</v>
      </c>
      <c r="G151" s="237"/>
      <c r="H151" s="240">
        <v>1.008</v>
      </c>
      <c r="I151" s="241"/>
      <c r="J151" s="237"/>
      <c r="K151" s="237"/>
      <c r="L151" s="242"/>
      <c r="M151" s="243"/>
      <c r="N151" s="244"/>
      <c r="O151" s="244"/>
      <c r="P151" s="244"/>
      <c r="Q151" s="244"/>
      <c r="R151" s="244"/>
      <c r="S151" s="244"/>
      <c r="T151" s="245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6" t="s">
        <v>145</v>
      </c>
      <c r="AU151" s="246" t="s">
        <v>85</v>
      </c>
      <c r="AV151" s="14" t="s">
        <v>141</v>
      </c>
      <c r="AW151" s="14" t="s">
        <v>37</v>
      </c>
      <c r="AX151" s="14" t="s">
        <v>83</v>
      </c>
      <c r="AY151" s="246" t="s">
        <v>134</v>
      </c>
    </row>
    <row r="152" s="2" customFormat="1" ht="24.15" customHeight="1">
      <c r="A152" s="40"/>
      <c r="B152" s="41"/>
      <c r="C152" s="206" t="s">
        <v>256</v>
      </c>
      <c r="D152" s="206" t="s">
        <v>136</v>
      </c>
      <c r="E152" s="207" t="s">
        <v>1048</v>
      </c>
      <c r="F152" s="208" t="s">
        <v>1049</v>
      </c>
      <c r="G152" s="209" t="s">
        <v>139</v>
      </c>
      <c r="H152" s="210">
        <v>37.5</v>
      </c>
      <c r="I152" s="211"/>
      <c r="J152" s="212">
        <f>ROUND(I152*H152,2)</f>
        <v>0</v>
      </c>
      <c r="K152" s="208" t="s">
        <v>140</v>
      </c>
      <c r="L152" s="46"/>
      <c r="M152" s="213" t="s">
        <v>19</v>
      </c>
      <c r="N152" s="214" t="s">
        <v>46</v>
      </c>
      <c r="O152" s="86"/>
      <c r="P152" s="215">
        <f>O152*H152</f>
        <v>0</v>
      </c>
      <c r="Q152" s="215">
        <v>0.00021000000000000001</v>
      </c>
      <c r="R152" s="215">
        <f>Q152*H152</f>
        <v>0.0078750000000000001</v>
      </c>
      <c r="S152" s="215">
        <v>0</v>
      </c>
      <c r="T152" s="216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7" t="s">
        <v>141</v>
      </c>
      <c r="AT152" s="217" t="s">
        <v>136</v>
      </c>
      <c r="AU152" s="217" t="s">
        <v>85</v>
      </c>
      <c r="AY152" s="19" t="s">
        <v>134</v>
      </c>
      <c r="BE152" s="218">
        <f>IF(N152="základní",J152,0)</f>
        <v>0</v>
      </c>
      <c r="BF152" s="218">
        <f>IF(N152="snížená",J152,0)</f>
        <v>0</v>
      </c>
      <c r="BG152" s="218">
        <f>IF(N152="zákl. přenesená",J152,0)</f>
        <v>0</v>
      </c>
      <c r="BH152" s="218">
        <f>IF(N152="sníž. přenesená",J152,0)</f>
        <v>0</v>
      </c>
      <c r="BI152" s="218">
        <f>IF(N152="nulová",J152,0)</f>
        <v>0</v>
      </c>
      <c r="BJ152" s="19" t="s">
        <v>83</v>
      </c>
      <c r="BK152" s="218">
        <f>ROUND(I152*H152,2)</f>
        <v>0</v>
      </c>
      <c r="BL152" s="19" t="s">
        <v>141</v>
      </c>
      <c r="BM152" s="217" t="s">
        <v>378</v>
      </c>
    </row>
    <row r="153" s="2" customFormat="1">
      <c r="A153" s="40"/>
      <c r="B153" s="41"/>
      <c r="C153" s="42"/>
      <c r="D153" s="219" t="s">
        <v>143</v>
      </c>
      <c r="E153" s="42"/>
      <c r="F153" s="220" t="s">
        <v>1050</v>
      </c>
      <c r="G153" s="42"/>
      <c r="H153" s="42"/>
      <c r="I153" s="221"/>
      <c r="J153" s="42"/>
      <c r="K153" s="42"/>
      <c r="L153" s="46"/>
      <c r="M153" s="222"/>
      <c r="N153" s="223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143</v>
      </c>
      <c r="AU153" s="19" t="s">
        <v>85</v>
      </c>
    </row>
    <row r="154" s="13" customFormat="1">
      <c r="A154" s="13"/>
      <c r="B154" s="224"/>
      <c r="C154" s="225"/>
      <c r="D154" s="226" t="s">
        <v>145</v>
      </c>
      <c r="E154" s="227" t="s">
        <v>19</v>
      </c>
      <c r="F154" s="228" t="s">
        <v>1180</v>
      </c>
      <c r="G154" s="225"/>
      <c r="H154" s="229">
        <v>37.5</v>
      </c>
      <c r="I154" s="230"/>
      <c r="J154" s="225"/>
      <c r="K154" s="225"/>
      <c r="L154" s="231"/>
      <c r="M154" s="232"/>
      <c r="N154" s="233"/>
      <c r="O154" s="233"/>
      <c r="P154" s="233"/>
      <c r="Q154" s="233"/>
      <c r="R154" s="233"/>
      <c r="S154" s="233"/>
      <c r="T154" s="23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5" t="s">
        <v>145</v>
      </c>
      <c r="AU154" s="235" t="s">
        <v>85</v>
      </c>
      <c r="AV154" s="13" t="s">
        <v>85</v>
      </c>
      <c r="AW154" s="13" t="s">
        <v>37</v>
      </c>
      <c r="AX154" s="13" t="s">
        <v>75</v>
      </c>
      <c r="AY154" s="235" t="s">
        <v>134</v>
      </c>
    </row>
    <row r="155" s="14" customFormat="1">
      <c r="A155" s="14"/>
      <c r="B155" s="236"/>
      <c r="C155" s="237"/>
      <c r="D155" s="226" t="s">
        <v>145</v>
      </c>
      <c r="E155" s="238" t="s">
        <v>19</v>
      </c>
      <c r="F155" s="239" t="s">
        <v>147</v>
      </c>
      <c r="G155" s="237"/>
      <c r="H155" s="240">
        <v>37.5</v>
      </c>
      <c r="I155" s="241"/>
      <c r="J155" s="237"/>
      <c r="K155" s="237"/>
      <c r="L155" s="242"/>
      <c r="M155" s="243"/>
      <c r="N155" s="244"/>
      <c r="O155" s="244"/>
      <c r="P155" s="244"/>
      <c r="Q155" s="244"/>
      <c r="R155" s="244"/>
      <c r="S155" s="244"/>
      <c r="T155" s="245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6" t="s">
        <v>145</v>
      </c>
      <c r="AU155" s="246" t="s">
        <v>85</v>
      </c>
      <c r="AV155" s="14" t="s">
        <v>141</v>
      </c>
      <c r="AW155" s="14" t="s">
        <v>37</v>
      </c>
      <c r="AX155" s="14" t="s">
        <v>83</v>
      </c>
      <c r="AY155" s="246" t="s">
        <v>134</v>
      </c>
    </row>
    <row r="156" s="2" customFormat="1" ht="24.15" customHeight="1">
      <c r="A156" s="40"/>
      <c r="B156" s="41"/>
      <c r="C156" s="206" t="s">
        <v>200</v>
      </c>
      <c r="D156" s="206" t="s">
        <v>136</v>
      </c>
      <c r="E156" s="207" t="s">
        <v>1142</v>
      </c>
      <c r="F156" s="208" t="s">
        <v>1143</v>
      </c>
      <c r="G156" s="209" t="s">
        <v>641</v>
      </c>
      <c r="H156" s="210">
        <v>8</v>
      </c>
      <c r="I156" s="211"/>
      <c r="J156" s="212">
        <f>ROUND(I156*H156,2)</f>
        <v>0</v>
      </c>
      <c r="K156" s="208" t="s">
        <v>140</v>
      </c>
      <c r="L156" s="46"/>
      <c r="M156" s="213" t="s">
        <v>19</v>
      </c>
      <c r="N156" s="214" t="s">
        <v>46</v>
      </c>
      <c r="O156" s="86"/>
      <c r="P156" s="215">
        <f>O156*H156</f>
        <v>0</v>
      </c>
      <c r="Q156" s="215">
        <v>0.00010686</v>
      </c>
      <c r="R156" s="215">
        <f>Q156*H156</f>
        <v>0.00085488000000000003</v>
      </c>
      <c r="S156" s="215">
        <v>0</v>
      </c>
      <c r="T156" s="216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17" t="s">
        <v>141</v>
      </c>
      <c r="AT156" s="217" t="s">
        <v>136</v>
      </c>
      <c r="AU156" s="217" t="s">
        <v>85</v>
      </c>
      <c r="AY156" s="19" t="s">
        <v>134</v>
      </c>
      <c r="BE156" s="218">
        <f>IF(N156="základní",J156,0)</f>
        <v>0</v>
      </c>
      <c r="BF156" s="218">
        <f>IF(N156="snížená",J156,0)</f>
        <v>0</v>
      </c>
      <c r="BG156" s="218">
        <f>IF(N156="zákl. přenesená",J156,0)</f>
        <v>0</v>
      </c>
      <c r="BH156" s="218">
        <f>IF(N156="sníž. přenesená",J156,0)</f>
        <v>0</v>
      </c>
      <c r="BI156" s="218">
        <f>IF(N156="nulová",J156,0)</f>
        <v>0</v>
      </c>
      <c r="BJ156" s="19" t="s">
        <v>83</v>
      </c>
      <c r="BK156" s="218">
        <f>ROUND(I156*H156,2)</f>
        <v>0</v>
      </c>
      <c r="BL156" s="19" t="s">
        <v>141</v>
      </c>
      <c r="BM156" s="217" t="s">
        <v>391</v>
      </c>
    </row>
    <row r="157" s="2" customFormat="1">
      <c r="A157" s="40"/>
      <c r="B157" s="41"/>
      <c r="C157" s="42"/>
      <c r="D157" s="219" t="s">
        <v>143</v>
      </c>
      <c r="E157" s="42"/>
      <c r="F157" s="220" t="s">
        <v>1144</v>
      </c>
      <c r="G157" s="42"/>
      <c r="H157" s="42"/>
      <c r="I157" s="221"/>
      <c r="J157" s="42"/>
      <c r="K157" s="42"/>
      <c r="L157" s="46"/>
      <c r="M157" s="222"/>
      <c r="N157" s="223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143</v>
      </c>
      <c r="AU157" s="19" t="s">
        <v>85</v>
      </c>
    </row>
    <row r="158" s="13" customFormat="1">
      <c r="A158" s="13"/>
      <c r="B158" s="224"/>
      <c r="C158" s="225"/>
      <c r="D158" s="226" t="s">
        <v>145</v>
      </c>
      <c r="E158" s="227" t="s">
        <v>19</v>
      </c>
      <c r="F158" s="228" t="s">
        <v>188</v>
      </c>
      <c r="G158" s="225"/>
      <c r="H158" s="229">
        <v>8</v>
      </c>
      <c r="I158" s="230"/>
      <c r="J158" s="225"/>
      <c r="K158" s="225"/>
      <c r="L158" s="231"/>
      <c r="M158" s="232"/>
      <c r="N158" s="233"/>
      <c r="O158" s="233"/>
      <c r="P158" s="233"/>
      <c r="Q158" s="233"/>
      <c r="R158" s="233"/>
      <c r="S158" s="233"/>
      <c r="T158" s="23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5" t="s">
        <v>145</v>
      </c>
      <c r="AU158" s="235" t="s">
        <v>85</v>
      </c>
      <c r="AV158" s="13" t="s">
        <v>85</v>
      </c>
      <c r="AW158" s="13" t="s">
        <v>37</v>
      </c>
      <c r="AX158" s="13" t="s">
        <v>75</v>
      </c>
      <c r="AY158" s="235" t="s">
        <v>134</v>
      </c>
    </row>
    <row r="159" s="14" customFormat="1">
      <c r="A159" s="14"/>
      <c r="B159" s="236"/>
      <c r="C159" s="237"/>
      <c r="D159" s="226" t="s">
        <v>145</v>
      </c>
      <c r="E159" s="238" t="s">
        <v>19</v>
      </c>
      <c r="F159" s="239" t="s">
        <v>147</v>
      </c>
      <c r="G159" s="237"/>
      <c r="H159" s="240">
        <v>8</v>
      </c>
      <c r="I159" s="241"/>
      <c r="J159" s="237"/>
      <c r="K159" s="237"/>
      <c r="L159" s="242"/>
      <c r="M159" s="243"/>
      <c r="N159" s="244"/>
      <c r="O159" s="244"/>
      <c r="P159" s="244"/>
      <c r="Q159" s="244"/>
      <c r="R159" s="244"/>
      <c r="S159" s="244"/>
      <c r="T159" s="245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6" t="s">
        <v>145</v>
      </c>
      <c r="AU159" s="246" t="s">
        <v>85</v>
      </c>
      <c r="AV159" s="14" t="s">
        <v>141</v>
      </c>
      <c r="AW159" s="14" t="s">
        <v>37</v>
      </c>
      <c r="AX159" s="14" t="s">
        <v>83</v>
      </c>
      <c r="AY159" s="246" t="s">
        <v>134</v>
      </c>
    </row>
    <row r="160" s="2" customFormat="1" ht="21.75" customHeight="1">
      <c r="A160" s="40"/>
      <c r="B160" s="41"/>
      <c r="C160" s="206" t="s">
        <v>266</v>
      </c>
      <c r="D160" s="206" t="s">
        <v>136</v>
      </c>
      <c r="E160" s="207" t="s">
        <v>1181</v>
      </c>
      <c r="F160" s="208" t="s">
        <v>1182</v>
      </c>
      <c r="G160" s="209" t="s">
        <v>641</v>
      </c>
      <c r="H160" s="210">
        <v>8</v>
      </c>
      <c r="I160" s="211"/>
      <c r="J160" s="212">
        <f>ROUND(I160*H160,2)</f>
        <v>0</v>
      </c>
      <c r="K160" s="208" t="s">
        <v>140</v>
      </c>
      <c r="L160" s="46"/>
      <c r="M160" s="213" t="s">
        <v>19</v>
      </c>
      <c r="N160" s="214" t="s">
        <v>46</v>
      </c>
      <c r="O160" s="86"/>
      <c r="P160" s="215">
        <f>O160*H160</f>
        <v>0</v>
      </c>
      <c r="Q160" s="215">
        <v>0.00097999999999999997</v>
      </c>
      <c r="R160" s="215">
        <f>Q160*H160</f>
        <v>0.0078399999999999997</v>
      </c>
      <c r="S160" s="215">
        <v>0</v>
      </c>
      <c r="T160" s="216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17" t="s">
        <v>141</v>
      </c>
      <c r="AT160" s="217" t="s">
        <v>136</v>
      </c>
      <c r="AU160" s="217" t="s">
        <v>85</v>
      </c>
      <c r="AY160" s="19" t="s">
        <v>134</v>
      </c>
      <c r="BE160" s="218">
        <f>IF(N160="základní",J160,0)</f>
        <v>0</v>
      </c>
      <c r="BF160" s="218">
        <f>IF(N160="snížená",J160,0)</f>
        <v>0</v>
      </c>
      <c r="BG160" s="218">
        <f>IF(N160="zákl. přenesená",J160,0)</f>
        <v>0</v>
      </c>
      <c r="BH160" s="218">
        <f>IF(N160="sníž. přenesená",J160,0)</f>
        <v>0</v>
      </c>
      <c r="BI160" s="218">
        <f>IF(N160="nulová",J160,0)</f>
        <v>0</v>
      </c>
      <c r="BJ160" s="19" t="s">
        <v>83</v>
      </c>
      <c r="BK160" s="218">
        <f>ROUND(I160*H160,2)</f>
        <v>0</v>
      </c>
      <c r="BL160" s="19" t="s">
        <v>141</v>
      </c>
      <c r="BM160" s="217" t="s">
        <v>405</v>
      </c>
    </row>
    <row r="161" s="2" customFormat="1">
      <c r="A161" s="40"/>
      <c r="B161" s="41"/>
      <c r="C161" s="42"/>
      <c r="D161" s="219" t="s">
        <v>143</v>
      </c>
      <c r="E161" s="42"/>
      <c r="F161" s="220" t="s">
        <v>1183</v>
      </c>
      <c r="G161" s="42"/>
      <c r="H161" s="42"/>
      <c r="I161" s="221"/>
      <c r="J161" s="42"/>
      <c r="K161" s="42"/>
      <c r="L161" s="46"/>
      <c r="M161" s="222"/>
      <c r="N161" s="223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143</v>
      </c>
      <c r="AU161" s="19" t="s">
        <v>85</v>
      </c>
    </row>
    <row r="162" s="2" customFormat="1" ht="16.5" customHeight="1">
      <c r="A162" s="40"/>
      <c r="B162" s="41"/>
      <c r="C162" s="206" t="s">
        <v>7</v>
      </c>
      <c r="D162" s="206" t="s">
        <v>136</v>
      </c>
      <c r="E162" s="207" t="s">
        <v>1058</v>
      </c>
      <c r="F162" s="208" t="s">
        <v>1059</v>
      </c>
      <c r="G162" s="209" t="s">
        <v>641</v>
      </c>
      <c r="H162" s="210">
        <v>2</v>
      </c>
      <c r="I162" s="211"/>
      <c r="J162" s="212">
        <f>ROUND(I162*H162,2)</f>
        <v>0</v>
      </c>
      <c r="K162" s="208" t="s">
        <v>140</v>
      </c>
      <c r="L162" s="46"/>
      <c r="M162" s="213" t="s">
        <v>19</v>
      </c>
      <c r="N162" s="214" t="s">
        <v>46</v>
      </c>
      <c r="O162" s="86"/>
      <c r="P162" s="215">
        <f>O162*H162</f>
        <v>0</v>
      </c>
      <c r="Q162" s="215">
        <v>0.00462</v>
      </c>
      <c r="R162" s="215">
        <f>Q162*H162</f>
        <v>0.0092399999999999999</v>
      </c>
      <c r="S162" s="215">
        <v>0</v>
      </c>
      <c r="T162" s="216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17" t="s">
        <v>141</v>
      </c>
      <c r="AT162" s="217" t="s">
        <v>136</v>
      </c>
      <c r="AU162" s="217" t="s">
        <v>85</v>
      </c>
      <c r="AY162" s="19" t="s">
        <v>134</v>
      </c>
      <c r="BE162" s="218">
        <f>IF(N162="základní",J162,0)</f>
        <v>0</v>
      </c>
      <c r="BF162" s="218">
        <f>IF(N162="snížená",J162,0)</f>
        <v>0</v>
      </c>
      <c r="BG162" s="218">
        <f>IF(N162="zákl. přenesená",J162,0)</f>
        <v>0</v>
      </c>
      <c r="BH162" s="218">
        <f>IF(N162="sníž. přenesená",J162,0)</f>
        <v>0</v>
      </c>
      <c r="BI162" s="218">
        <f>IF(N162="nulová",J162,0)</f>
        <v>0</v>
      </c>
      <c r="BJ162" s="19" t="s">
        <v>83</v>
      </c>
      <c r="BK162" s="218">
        <f>ROUND(I162*H162,2)</f>
        <v>0</v>
      </c>
      <c r="BL162" s="19" t="s">
        <v>141</v>
      </c>
      <c r="BM162" s="217" t="s">
        <v>420</v>
      </c>
    </row>
    <row r="163" s="2" customFormat="1">
      <c r="A163" s="40"/>
      <c r="B163" s="41"/>
      <c r="C163" s="42"/>
      <c r="D163" s="219" t="s">
        <v>143</v>
      </c>
      <c r="E163" s="42"/>
      <c r="F163" s="220" t="s">
        <v>1060</v>
      </c>
      <c r="G163" s="42"/>
      <c r="H163" s="42"/>
      <c r="I163" s="221"/>
      <c r="J163" s="42"/>
      <c r="K163" s="42"/>
      <c r="L163" s="46"/>
      <c r="M163" s="222"/>
      <c r="N163" s="223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143</v>
      </c>
      <c r="AU163" s="19" t="s">
        <v>85</v>
      </c>
    </row>
    <row r="164" s="2" customFormat="1" ht="24.15" customHeight="1">
      <c r="A164" s="40"/>
      <c r="B164" s="41"/>
      <c r="C164" s="206" t="s">
        <v>277</v>
      </c>
      <c r="D164" s="206" t="s">
        <v>136</v>
      </c>
      <c r="E164" s="207" t="s">
        <v>1061</v>
      </c>
      <c r="F164" s="208" t="s">
        <v>1062</v>
      </c>
      <c r="G164" s="209" t="s">
        <v>641</v>
      </c>
      <c r="H164" s="210">
        <v>10</v>
      </c>
      <c r="I164" s="211"/>
      <c r="J164" s="212">
        <f>ROUND(I164*H164,2)</f>
        <v>0</v>
      </c>
      <c r="K164" s="208" t="s">
        <v>140</v>
      </c>
      <c r="L164" s="46"/>
      <c r="M164" s="213" t="s">
        <v>19</v>
      </c>
      <c r="N164" s="214" t="s">
        <v>46</v>
      </c>
      <c r="O164" s="86"/>
      <c r="P164" s="215">
        <f>O164*H164</f>
        <v>0</v>
      </c>
      <c r="Q164" s="215">
        <v>0</v>
      </c>
      <c r="R164" s="215">
        <f>Q164*H164</f>
        <v>0</v>
      </c>
      <c r="S164" s="215">
        <v>0</v>
      </c>
      <c r="T164" s="216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17" t="s">
        <v>141</v>
      </c>
      <c r="AT164" s="217" t="s">
        <v>136</v>
      </c>
      <c r="AU164" s="217" t="s">
        <v>85</v>
      </c>
      <c r="AY164" s="19" t="s">
        <v>134</v>
      </c>
      <c r="BE164" s="218">
        <f>IF(N164="základní",J164,0)</f>
        <v>0</v>
      </c>
      <c r="BF164" s="218">
        <f>IF(N164="snížená",J164,0)</f>
        <v>0</v>
      </c>
      <c r="BG164" s="218">
        <f>IF(N164="zákl. přenesená",J164,0)</f>
        <v>0</v>
      </c>
      <c r="BH164" s="218">
        <f>IF(N164="sníž. přenesená",J164,0)</f>
        <v>0</v>
      </c>
      <c r="BI164" s="218">
        <f>IF(N164="nulová",J164,0)</f>
        <v>0</v>
      </c>
      <c r="BJ164" s="19" t="s">
        <v>83</v>
      </c>
      <c r="BK164" s="218">
        <f>ROUND(I164*H164,2)</f>
        <v>0</v>
      </c>
      <c r="BL164" s="19" t="s">
        <v>141</v>
      </c>
      <c r="BM164" s="217" t="s">
        <v>432</v>
      </c>
    </row>
    <row r="165" s="2" customFormat="1">
      <c r="A165" s="40"/>
      <c r="B165" s="41"/>
      <c r="C165" s="42"/>
      <c r="D165" s="219" t="s">
        <v>143</v>
      </c>
      <c r="E165" s="42"/>
      <c r="F165" s="220" t="s">
        <v>1063</v>
      </c>
      <c r="G165" s="42"/>
      <c r="H165" s="42"/>
      <c r="I165" s="221"/>
      <c r="J165" s="42"/>
      <c r="K165" s="42"/>
      <c r="L165" s="46"/>
      <c r="M165" s="222"/>
      <c r="N165" s="223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143</v>
      </c>
      <c r="AU165" s="19" t="s">
        <v>85</v>
      </c>
    </row>
    <row r="166" s="13" customFormat="1">
      <c r="A166" s="13"/>
      <c r="B166" s="224"/>
      <c r="C166" s="225"/>
      <c r="D166" s="226" t="s">
        <v>145</v>
      </c>
      <c r="E166" s="227" t="s">
        <v>19</v>
      </c>
      <c r="F166" s="228" t="s">
        <v>1064</v>
      </c>
      <c r="G166" s="225"/>
      <c r="H166" s="229">
        <v>10</v>
      </c>
      <c r="I166" s="230"/>
      <c r="J166" s="225"/>
      <c r="K166" s="225"/>
      <c r="L166" s="231"/>
      <c r="M166" s="232"/>
      <c r="N166" s="233"/>
      <c r="O166" s="233"/>
      <c r="P166" s="233"/>
      <c r="Q166" s="233"/>
      <c r="R166" s="233"/>
      <c r="S166" s="233"/>
      <c r="T166" s="23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5" t="s">
        <v>145</v>
      </c>
      <c r="AU166" s="235" t="s">
        <v>85</v>
      </c>
      <c r="AV166" s="13" t="s">
        <v>85</v>
      </c>
      <c r="AW166" s="13" t="s">
        <v>37</v>
      </c>
      <c r="AX166" s="13" t="s">
        <v>75</v>
      </c>
      <c r="AY166" s="235" t="s">
        <v>134</v>
      </c>
    </row>
    <row r="167" s="14" customFormat="1">
      <c r="A167" s="14"/>
      <c r="B167" s="236"/>
      <c r="C167" s="237"/>
      <c r="D167" s="226" t="s">
        <v>145</v>
      </c>
      <c r="E167" s="238" t="s">
        <v>19</v>
      </c>
      <c r="F167" s="239" t="s">
        <v>147</v>
      </c>
      <c r="G167" s="237"/>
      <c r="H167" s="240">
        <v>10</v>
      </c>
      <c r="I167" s="241"/>
      <c r="J167" s="237"/>
      <c r="K167" s="237"/>
      <c r="L167" s="242"/>
      <c r="M167" s="243"/>
      <c r="N167" s="244"/>
      <c r="O167" s="244"/>
      <c r="P167" s="244"/>
      <c r="Q167" s="244"/>
      <c r="R167" s="244"/>
      <c r="S167" s="244"/>
      <c r="T167" s="245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6" t="s">
        <v>145</v>
      </c>
      <c r="AU167" s="246" t="s">
        <v>85</v>
      </c>
      <c r="AV167" s="14" t="s">
        <v>141</v>
      </c>
      <c r="AW167" s="14" t="s">
        <v>37</v>
      </c>
      <c r="AX167" s="14" t="s">
        <v>83</v>
      </c>
      <c r="AY167" s="246" t="s">
        <v>134</v>
      </c>
    </row>
    <row r="168" s="12" customFormat="1" ht="22.8" customHeight="1">
      <c r="A168" s="12"/>
      <c r="B168" s="190"/>
      <c r="C168" s="191"/>
      <c r="D168" s="192" t="s">
        <v>74</v>
      </c>
      <c r="E168" s="204" t="s">
        <v>718</v>
      </c>
      <c r="F168" s="204" t="s">
        <v>719</v>
      </c>
      <c r="G168" s="191"/>
      <c r="H168" s="191"/>
      <c r="I168" s="194"/>
      <c r="J168" s="205">
        <f>BK168</f>
        <v>0</v>
      </c>
      <c r="K168" s="191"/>
      <c r="L168" s="196"/>
      <c r="M168" s="197"/>
      <c r="N168" s="198"/>
      <c r="O168" s="198"/>
      <c r="P168" s="199">
        <f>SUM(P169:P170)</f>
        <v>0</v>
      </c>
      <c r="Q168" s="198"/>
      <c r="R168" s="199">
        <f>SUM(R169:R170)</f>
        <v>0</v>
      </c>
      <c r="S168" s="198"/>
      <c r="T168" s="200">
        <f>SUM(T169:T170)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01" t="s">
        <v>83</v>
      </c>
      <c r="AT168" s="202" t="s">
        <v>74</v>
      </c>
      <c r="AU168" s="202" t="s">
        <v>83</v>
      </c>
      <c r="AY168" s="201" t="s">
        <v>134</v>
      </c>
      <c r="BK168" s="203">
        <f>SUM(BK169:BK170)</f>
        <v>0</v>
      </c>
    </row>
    <row r="169" s="2" customFormat="1" ht="24.15" customHeight="1">
      <c r="A169" s="40"/>
      <c r="B169" s="41"/>
      <c r="C169" s="206" t="s">
        <v>287</v>
      </c>
      <c r="D169" s="206" t="s">
        <v>136</v>
      </c>
      <c r="E169" s="207" t="s">
        <v>1077</v>
      </c>
      <c r="F169" s="208" t="s">
        <v>1078</v>
      </c>
      <c r="G169" s="209" t="s">
        <v>245</v>
      </c>
      <c r="H169" s="210">
        <v>2.0390000000000001</v>
      </c>
      <c r="I169" s="211"/>
      <c r="J169" s="212">
        <f>ROUND(I169*H169,2)</f>
        <v>0</v>
      </c>
      <c r="K169" s="208" t="s">
        <v>140</v>
      </c>
      <c r="L169" s="46"/>
      <c r="M169" s="213" t="s">
        <v>19</v>
      </c>
      <c r="N169" s="214" t="s">
        <v>46</v>
      </c>
      <c r="O169" s="86"/>
      <c r="P169" s="215">
        <f>O169*H169</f>
        <v>0</v>
      </c>
      <c r="Q169" s="215">
        <v>0</v>
      </c>
      <c r="R169" s="215">
        <f>Q169*H169</f>
        <v>0</v>
      </c>
      <c r="S169" s="215">
        <v>0</v>
      </c>
      <c r="T169" s="216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17" t="s">
        <v>141</v>
      </c>
      <c r="AT169" s="217" t="s">
        <v>136</v>
      </c>
      <c r="AU169" s="217" t="s">
        <v>85</v>
      </c>
      <c r="AY169" s="19" t="s">
        <v>134</v>
      </c>
      <c r="BE169" s="218">
        <f>IF(N169="základní",J169,0)</f>
        <v>0</v>
      </c>
      <c r="BF169" s="218">
        <f>IF(N169="snížená",J169,0)</f>
        <v>0</v>
      </c>
      <c r="BG169" s="218">
        <f>IF(N169="zákl. přenesená",J169,0)</f>
        <v>0</v>
      </c>
      <c r="BH169" s="218">
        <f>IF(N169="sníž. přenesená",J169,0)</f>
        <v>0</v>
      </c>
      <c r="BI169" s="218">
        <f>IF(N169="nulová",J169,0)</f>
        <v>0</v>
      </c>
      <c r="BJ169" s="19" t="s">
        <v>83</v>
      </c>
      <c r="BK169" s="218">
        <f>ROUND(I169*H169,2)</f>
        <v>0</v>
      </c>
      <c r="BL169" s="19" t="s">
        <v>141</v>
      </c>
      <c r="BM169" s="217" t="s">
        <v>444</v>
      </c>
    </row>
    <row r="170" s="2" customFormat="1">
      <c r="A170" s="40"/>
      <c r="B170" s="41"/>
      <c r="C170" s="42"/>
      <c r="D170" s="219" t="s">
        <v>143</v>
      </c>
      <c r="E170" s="42"/>
      <c r="F170" s="220" t="s">
        <v>1079</v>
      </c>
      <c r="G170" s="42"/>
      <c r="H170" s="42"/>
      <c r="I170" s="221"/>
      <c r="J170" s="42"/>
      <c r="K170" s="42"/>
      <c r="L170" s="46"/>
      <c r="M170" s="222"/>
      <c r="N170" s="223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143</v>
      </c>
      <c r="AU170" s="19" t="s">
        <v>85</v>
      </c>
    </row>
    <row r="171" s="12" customFormat="1" ht="25.92" customHeight="1">
      <c r="A171" s="12"/>
      <c r="B171" s="190"/>
      <c r="C171" s="191"/>
      <c r="D171" s="192" t="s">
        <v>74</v>
      </c>
      <c r="E171" s="193" t="s">
        <v>725</v>
      </c>
      <c r="F171" s="193" t="s">
        <v>726</v>
      </c>
      <c r="G171" s="191"/>
      <c r="H171" s="191"/>
      <c r="I171" s="194"/>
      <c r="J171" s="195">
        <f>BK171</f>
        <v>0</v>
      </c>
      <c r="K171" s="191"/>
      <c r="L171" s="196"/>
      <c r="M171" s="197"/>
      <c r="N171" s="198"/>
      <c r="O171" s="198"/>
      <c r="P171" s="199">
        <f>P172+P184</f>
        <v>0</v>
      </c>
      <c r="Q171" s="198"/>
      <c r="R171" s="199">
        <f>R172+R184</f>
        <v>0.057689113201999993</v>
      </c>
      <c r="S171" s="198"/>
      <c r="T171" s="200">
        <f>T172+T184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01" t="s">
        <v>85</v>
      </c>
      <c r="AT171" s="202" t="s">
        <v>74</v>
      </c>
      <c r="AU171" s="202" t="s">
        <v>75</v>
      </c>
      <c r="AY171" s="201" t="s">
        <v>134</v>
      </c>
      <c r="BK171" s="203">
        <f>BK172+BK184</f>
        <v>0</v>
      </c>
    </row>
    <row r="172" s="12" customFormat="1" ht="22.8" customHeight="1">
      <c r="A172" s="12"/>
      <c r="B172" s="190"/>
      <c r="C172" s="191"/>
      <c r="D172" s="192" t="s">
        <v>74</v>
      </c>
      <c r="E172" s="204" t="s">
        <v>1080</v>
      </c>
      <c r="F172" s="204" t="s">
        <v>1081</v>
      </c>
      <c r="G172" s="191"/>
      <c r="H172" s="191"/>
      <c r="I172" s="194"/>
      <c r="J172" s="205">
        <f>BK172</f>
        <v>0</v>
      </c>
      <c r="K172" s="191"/>
      <c r="L172" s="196"/>
      <c r="M172" s="197"/>
      <c r="N172" s="198"/>
      <c r="O172" s="198"/>
      <c r="P172" s="199">
        <f>SUM(P173:P183)</f>
        <v>0</v>
      </c>
      <c r="Q172" s="198"/>
      <c r="R172" s="199">
        <f>SUM(R173:R183)</f>
        <v>0.0019996200000000001</v>
      </c>
      <c r="S172" s="198"/>
      <c r="T172" s="200">
        <f>SUM(T173:T183)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01" t="s">
        <v>85</v>
      </c>
      <c r="AT172" s="202" t="s">
        <v>74</v>
      </c>
      <c r="AU172" s="202" t="s">
        <v>83</v>
      </c>
      <c r="AY172" s="201" t="s">
        <v>134</v>
      </c>
      <c r="BK172" s="203">
        <f>SUM(BK173:BK183)</f>
        <v>0</v>
      </c>
    </row>
    <row r="173" s="2" customFormat="1" ht="24.15" customHeight="1">
      <c r="A173" s="40"/>
      <c r="B173" s="41"/>
      <c r="C173" s="206" t="s">
        <v>293</v>
      </c>
      <c r="D173" s="206" t="s">
        <v>136</v>
      </c>
      <c r="E173" s="207" t="s">
        <v>1082</v>
      </c>
      <c r="F173" s="208" t="s">
        <v>1083</v>
      </c>
      <c r="G173" s="209" t="s">
        <v>150</v>
      </c>
      <c r="H173" s="210">
        <v>1.0580000000000001</v>
      </c>
      <c r="I173" s="211"/>
      <c r="J173" s="212">
        <f>ROUND(I173*H173,2)</f>
        <v>0</v>
      </c>
      <c r="K173" s="208" t="s">
        <v>140</v>
      </c>
      <c r="L173" s="46"/>
      <c r="M173" s="213" t="s">
        <v>19</v>
      </c>
      <c r="N173" s="214" t="s">
        <v>46</v>
      </c>
      <c r="O173" s="86"/>
      <c r="P173" s="215">
        <f>O173*H173</f>
        <v>0</v>
      </c>
      <c r="Q173" s="215">
        <v>0.00189</v>
      </c>
      <c r="R173" s="215">
        <f>Q173*H173</f>
        <v>0.0019996200000000001</v>
      </c>
      <c r="S173" s="215">
        <v>0</v>
      </c>
      <c r="T173" s="216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17" t="s">
        <v>241</v>
      </c>
      <c r="AT173" s="217" t="s">
        <v>136</v>
      </c>
      <c r="AU173" s="217" t="s">
        <v>85</v>
      </c>
      <c r="AY173" s="19" t="s">
        <v>134</v>
      </c>
      <c r="BE173" s="218">
        <f>IF(N173="základní",J173,0)</f>
        <v>0</v>
      </c>
      <c r="BF173" s="218">
        <f>IF(N173="snížená",J173,0)</f>
        <v>0</v>
      </c>
      <c r="BG173" s="218">
        <f>IF(N173="zákl. přenesená",J173,0)</f>
        <v>0</v>
      </c>
      <c r="BH173" s="218">
        <f>IF(N173="sníž. přenesená",J173,0)</f>
        <v>0</v>
      </c>
      <c r="BI173" s="218">
        <f>IF(N173="nulová",J173,0)</f>
        <v>0</v>
      </c>
      <c r="BJ173" s="19" t="s">
        <v>83</v>
      </c>
      <c r="BK173" s="218">
        <f>ROUND(I173*H173,2)</f>
        <v>0</v>
      </c>
      <c r="BL173" s="19" t="s">
        <v>241</v>
      </c>
      <c r="BM173" s="217" t="s">
        <v>464</v>
      </c>
    </row>
    <row r="174" s="2" customFormat="1">
      <c r="A174" s="40"/>
      <c r="B174" s="41"/>
      <c r="C174" s="42"/>
      <c r="D174" s="219" t="s">
        <v>143</v>
      </c>
      <c r="E174" s="42"/>
      <c r="F174" s="220" t="s">
        <v>1084</v>
      </c>
      <c r="G174" s="42"/>
      <c r="H174" s="42"/>
      <c r="I174" s="221"/>
      <c r="J174" s="42"/>
      <c r="K174" s="42"/>
      <c r="L174" s="46"/>
      <c r="M174" s="222"/>
      <c r="N174" s="223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143</v>
      </c>
      <c r="AU174" s="19" t="s">
        <v>85</v>
      </c>
    </row>
    <row r="175" s="13" customFormat="1">
      <c r="A175" s="13"/>
      <c r="B175" s="224"/>
      <c r="C175" s="225"/>
      <c r="D175" s="226" t="s">
        <v>145</v>
      </c>
      <c r="E175" s="227" t="s">
        <v>19</v>
      </c>
      <c r="F175" s="228" t="s">
        <v>1085</v>
      </c>
      <c r="G175" s="225"/>
      <c r="H175" s="229">
        <v>1.0580000000000001</v>
      </c>
      <c r="I175" s="230"/>
      <c r="J175" s="225"/>
      <c r="K175" s="225"/>
      <c r="L175" s="231"/>
      <c r="M175" s="232"/>
      <c r="N175" s="233"/>
      <c r="O175" s="233"/>
      <c r="P175" s="233"/>
      <c r="Q175" s="233"/>
      <c r="R175" s="233"/>
      <c r="S175" s="233"/>
      <c r="T175" s="234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5" t="s">
        <v>145</v>
      </c>
      <c r="AU175" s="235" t="s">
        <v>85</v>
      </c>
      <c r="AV175" s="13" t="s">
        <v>85</v>
      </c>
      <c r="AW175" s="13" t="s">
        <v>37</v>
      </c>
      <c r="AX175" s="13" t="s">
        <v>75</v>
      </c>
      <c r="AY175" s="235" t="s">
        <v>134</v>
      </c>
    </row>
    <row r="176" s="14" customFormat="1">
      <c r="A176" s="14"/>
      <c r="B176" s="236"/>
      <c r="C176" s="237"/>
      <c r="D176" s="226" t="s">
        <v>145</v>
      </c>
      <c r="E176" s="238" t="s">
        <v>19</v>
      </c>
      <c r="F176" s="239" t="s">
        <v>147</v>
      </c>
      <c r="G176" s="237"/>
      <c r="H176" s="240">
        <v>1.0580000000000001</v>
      </c>
      <c r="I176" s="241"/>
      <c r="J176" s="237"/>
      <c r="K176" s="237"/>
      <c r="L176" s="242"/>
      <c r="M176" s="243"/>
      <c r="N176" s="244"/>
      <c r="O176" s="244"/>
      <c r="P176" s="244"/>
      <c r="Q176" s="244"/>
      <c r="R176" s="244"/>
      <c r="S176" s="244"/>
      <c r="T176" s="245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6" t="s">
        <v>145</v>
      </c>
      <c r="AU176" s="246" t="s">
        <v>85</v>
      </c>
      <c r="AV176" s="14" t="s">
        <v>141</v>
      </c>
      <c r="AW176" s="14" t="s">
        <v>37</v>
      </c>
      <c r="AX176" s="14" t="s">
        <v>83</v>
      </c>
      <c r="AY176" s="246" t="s">
        <v>134</v>
      </c>
    </row>
    <row r="177" s="2" customFormat="1" ht="16.5" customHeight="1">
      <c r="A177" s="40"/>
      <c r="B177" s="41"/>
      <c r="C177" s="206" t="s">
        <v>298</v>
      </c>
      <c r="D177" s="206" t="s">
        <v>136</v>
      </c>
      <c r="E177" s="207" t="s">
        <v>1086</v>
      </c>
      <c r="F177" s="208" t="s">
        <v>1087</v>
      </c>
      <c r="G177" s="209" t="s">
        <v>139</v>
      </c>
      <c r="H177" s="210">
        <v>37.968000000000004</v>
      </c>
      <c r="I177" s="211"/>
      <c r="J177" s="212">
        <f>ROUND(I177*H177,2)</f>
        <v>0</v>
      </c>
      <c r="K177" s="208" t="s">
        <v>140</v>
      </c>
      <c r="L177" s="46"/>
      <c r="M177" s="213" t="s">
        <v>19</v>
      </c>
      <c r="N177" s="214" t="s">
        <v>46</v>
      </c>
      <c r="O177" s="86"/>
      <c r="P177" s="215">
        <f>O177*H177</f>
        <v>0</v>
      </c>
      <c r="Q177" s="215">
        <v>0</v>
      </c>
      <c r="R177" s="215">
        <f>Q177*H177</f>
        <v>0</v>
      </c>
      <c r="S177" s="215">
        <v>0</v>
      </c>
      <c r="T177" s="216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17" t="s">
        <v>241</v>
      </c>
      <c r="AT177" s="217" t="s">
        <v>136</v>
      </c>
      <c r="AU177" s="217" t="s">
        <v>85</v>
      </c>
      <c r="AY177" s="19" t="s">
        <v>134</v>
      </c>
      <c r="BE177" s="218">
        <f>IF(N177="základní",J177,0)</f>
        <v>0</v>
      </c>
      <c r="BF177" s="218">
        <f>IF(N177="snížená",J177,0)</f>
        <v>0</v>
      </c>
      <c r="BG177" s="218">
        <f>IF(N177="zákl. přenesená",J177,0)</f>
        <v>0</v>
      </c>
      <c r="BH177" s="218">
        <f>IF(N177="sníž. přenesená",J177,0)</f>
        <v>0</v>
      </c>
      <c r="BI177" s="218">
        <f>IF(N177="nulová",J177,0)</f>
        <v>0</v>
      </c>
      <c r="BJ177" s="19" t="s">
        <v>83</v>
      </c>
      <c r="BK177" s="218">
        <f>ROUND(I177*H177,2)</f>
        <v>0</v>
      </c>
      <c r="BL177" s="19" t="s">
        <v>241</v>
      </c>
      <c r="BM177" s="217" t="s">
        <v>477</v>
      </c>
    </row>
    <row r="178" s="2" customFormat="1">
      <c r="A178" s="40"/>
      <c r="B178" s="41"/>
      <c r="C178" s="42"/>
      <c r="D178" s="219" t="s">
        <v>143</v>
      </c>
      <c r="E178" s="42"/>
      <c r="F178" s="220" t="s">
        <v>1088</v>
      </c>
      <c r="G178" s="42"/>
      <c r="H178" s="42"/>
      <c r="I178" s="221"/>
      <c r="J178" s="42"/>
      <c r="K178" s="42"/>
      <c r="L178" s="46"/>
      <c r="M178" s="222"/>
      <c r="N178" s="223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143</v>
      </c>
      <c r="AU178" s="19" t="s">
        <v>85</v>
      </c>
    </row>
    <row r="179" s="13" customFormat="1">
      <c r="A179" s="13"/>
      <c r="B179" s="224"/>
      <c r="C179" s="225"/>
      <c r="D179" s="226" t="s">
        <v>145</v>
      </c>
      <c r="E179" s="227" t="s">
        <v>19</v>
      </c>
      <c r="F179" s="228" t="s">
        <v>1089</v>
      </c>
      <c r="G179" s="225"/>
      <c r="H179" s="229">
        <v>37.968000000000004</v>
      </c>
      <c r="I179" s="230"/>
      <c r="J179" s="225"/>
      <c r="K179" s="225"/>
      <c r="L179" s="231"/>
      <c r="M179" s="232"/>
      <c r="N179" s="233"/>
      <c r="O179" s="233"/>
      <c r="P179" s="233"/>
      <c r="Q179" s="233"/>
      <c r="R179" s="233"/>
      <c r="S179" s="233"/>
      <c r="T179" s="23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5" t="s">
        <v>145</v>
      </c>
      <c r="AU179" s="235" t="s">
        <v>85</v>
      </c>
      <c r="AV179" s="13" t="s">
        <v>85</v>
      </c>
      <c r="AW179" s="13" t="s">
        <v>37</v>
      </c>
      <c r="AX179" s="13" t="s">
        <v>75</v>
      </c>
      <c r="AY179" s="235" t="s">
        <v>134</v>
      </c>
    </row>
    <row r="180" s="14" customFormat="1">
      <c r="A180" s="14"/>
      <c r="B180" s="236"/>
      <c r="C180" s="237"/>
      <c r="D180" s="226" t="s">
        <v>145</v>
      </c>
      <c r="E180" s="238" t="s">
        <v>19</v>
      </c>
      <c r="F180" s="239" t="s">
        <v>147</v>
      </c>
      <c r="G180" s="237"/>
      <c r="H180" s="240">
        <v>37.968000000000004</v>
      </c>
      <c r="I180" s="241"/>
      <c r="J180" s="237"/>
      <c r="K180" s="237"/>
      <c r="L180" s="242"/>
      <c r="M180" s="243"/>
      <c r="N180" s="244"/>
      <c r="O180" s="244"/>
      <c r="P180" s="244"/>
      <c r="Q180" s="244"/>
      <c r="R180" s="244"/>
      <c r="S180" s="244"/>
      <c r="T180" s="245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6" t="s">
        <v>145</v>
      </c>
      <c r="AU180" s="246" t="s">
        <v>85</v>
      </c>
      <c r="AV180" s="14" t="s">
        <v>141</v>
      </c>
      <c r="AW180" s="14" t="s">
        <v>37</v>
      </c>
      <c r="AX180" s="14" t="s">
        <v>83</v>
      </c>
      <c r="AY180" s="246" t="s">
        <v>134</v>
      </c>
    </row>
    <row r="181" s="2" customFormat="1" ht="16.5" customHeight="1">
      <c r="A181" s="40"/>
      <c r="B181" s="41"/>
      <c r="C181" s="257" t="s">
        <v>303</v>
      </c>
      <c r="D181" s="257" t="s">
        <v>242</v>
      </c>
      <c r="E181" s="258" t="s">
        <v>1090</v>
      </c>
      <c r="F181" s="259" t="s">
        <v>1091</v>
      </c>
      <c r="G181" s="260" t="s">
        <v>150</v>
      </c>
      <c r="H181" s="261">
        <v>1.0580000000000001</v>
      </c>
      <c r="I181" s="262"/>
      <c r="J181" s="263">
        <f>ROUND(I181*H181,2)</f>
        <v>0</v>
      </c>
      <c r="K181" s="259" t="s">
        <v>19</v>
      </c>
      <c r="L181" s="264"/>
      <c r="M181" s="265" t="s">
        <v>19</v>
      </c>
      <c r="N181" s="266" t="s">
        <v>46</v>
      </c>
      <c r="O181" s="86"/>
      <c r="P181" s="215">
        <f>O181*H181</f>
        <v>0</v>
      </c>
      <c r="Q181" s="215">
        <v>0</v>
      </c>
      <c r="R181" s="215">
        <f>Q181*H181</f>
        <v>0</v>
      </c>
      <c r="S181" s="215">
        <v>0</v>
      </c>
      <c r="T181" s="216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17" t="s">
        <v>350</v>
      </c>
      <c r="AT181" s="217" t="s">
        <v>242</v>
      </c>
      <c r="AU181" s="217" t="s">
        <v>85</v>
      </c>
      <c r="AY181" s="19" t="s">
        <v>134</v>
      </c>
      <c r="BE181" s="218">
        <f>IF(N181="základní",J181,0)</f>
        <v>0</v>
      </c>
      <c r="BF181" s="218">
        <f>IF(N181="snížená",J181,0)</f>
        <v>0</v>
      </c>
      <c r="BG181" s="218">
        <f>IF(N181="zákl. přenesená",J181,0)</f>
        <v>0</v>
      </c>
      <c r="BH181" s="218">
        <f>IF(N181="sníž. přenesená",J181,0)</f>
        <v>0</v>
      </c>
      <c r="BI181" s="218">
        <f>IF(N181="nulová",J181,0)</f>
        <v>0</v>
      </c>
      <c r="BJ181" s="19" t="s">
        <v>83</v>
      </c>
      <c r="BK181" s="218">
        <f>ROUND(I181*H181,2)</f>
        <v>0</v>
      </c>
      <c r="BL181" s="19" t="s">
        <v>241</v>
      </c>
      <c r="BM181" s="217" t="s">
        <v>488</v>
      </c>
    </row>
    <row r="182" s="2" customFormat="1" ht="24.15" customHeight="1">
      <c r="A182" s="40"/>
      <c r="B182" s="41"/>
      <c r="C182" s="206" t="s">
        <v>310</v>
      </c>
      <c r="D182" s="206" t="s">
        <v>136</v>
      </c>
      <c r="E182" s="207" t="s">
        <v>1092</v>
      </c>
      <c r="F182" s="208" t="s">
        <v>1093</v>
      </c>
      <c r="G182" s="209" t="s">
        <v>245</v>
      </c>
      <c r="H182" s="210">
        <v>0.58399999999999996</v>
      </c>
      <c r="I182" s="211"/>
      <c r="J182" s="212">
        <f>ROUND(I182*H182,2)</f>
        <v>0</v>
      </c>
      <c r="K182" s="208" t="s">
        <v>140</v>
      </c>
      <c r="L182" s="46"/>
      <c r="M182" s="213" t="s">
        <v>19</v>
      </c>
      <c r="N182" s="214" t="s">
        <v>46</v>
      </c>
      <c r="O182" s="86"/>
      <c r="P182" s="215">
        <f>O182*H182</f>
        <v>0</v>
      </c>
      <c r="Q182" s="215">
        <v>0</v>
      </c>
      <c r="R182" s="215">
        <f>Q182*H182</f>
        <v>0</v>
      </c>
      <c r="S182" s="215">
        <v>0</v>
      </c>
      <c r="T182" s="216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17" t="s">
        <v>241</v>
      </c>
      <c r="AT182" s="217" t="s">
        <v>136</v>
      </c>
      <c r="AU182" s="217" t="s">
        <v>85</v>
      </c>
      <c r="AY182" s="19" t="s">
        <v>134</v>
      </c>
      <c r="BE182" s="218">
        <f>IF(N182="základní",J182,0)</f>
        <v>0</v>
      </c>
      <c r="BF182" s="218">
        <f>IF(N182="snížená",J182,0)</f>
        <v>0</v>
      </c>
      <c r="BG182" s="218">
        <f>IF(N182="zákl. přenesená",J182,0)</f>
        <v>0</v>
      </c>
      <c r="BH182" s="218">
        <f>IF(N182="sníž. přenesená",J182,0)</f>
        <v>0</v>
      </c>
      <c r="BI182" s="218">
        <f>IF(N182="nulová",J182,0)</f>
        <v>0</v>
      </c>
      <c r="BJ182" s="19" t="s">
        <v>83</v>
      </c>
      <c r="BK182" s="218">
        <f>ROUND(I182*H182,2)</f>
        <v>0</v>
      </c>
      <c r="BL182" s="19" t="s">
        <v>241</v>
      </c>
      <c r="BM182" s="217" t="s">
        <v>499</v>
      </c>
    </row>
    <row r="183" s="2" customFormat="1">
      <c r="A183" s="40"/>
      <c r="B183" s="41"/>
      <c r="C183" s="42"/>
      <c r="D183" s="219" t="s">
        <v>143</v>
      </c>
      <c r="E183" s="42"/>
      <c r="F183" s="220" t="s">
        <v>1094</v>
      </c>
      <c r="G183" s="42"/>
      <c r="H183" s="42"/>
      <c r="I183" s="221"/>
      <c r="J183" s="42"/>
      <c r="K183" s="42"/>
      <c r="L183" s="46"/>
      <c r="M183" s="222"/>
      <c r="N183" s="223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143</v>
      </c>
      <c r="AU183" s="19" t="s">
        <v>85</v>
      </c>
    </row>
    <row r="184" s="12" customFormat="1" ht="22.8" customHeight="1">
      <c r="A184" s="12"/>
      <c r="B184" s="190"/>
      <c r="C184" s="191"/>
      <c r="D184" s="192" t="s">
        <v>74</v>
      </c>
      <c r="E184" s="204" t="s">
        <v>1095</v>
      </c>
      <c r="F184" s="204" t="s">
        <v>1096</v>
      </c>
      <c r="G184" s="191"/>
      <c r="H184" s="191"/>
      <c r="I184" s="194"/>
      <c r="J184" s="205">
        <f>BK184</f>
        <v>0</v>
      </c>
      <c r="K184" s="191"/>
      <c r="L184" s="196"/>
      <c r="M184" s="197"/>
      <c r="N184" s="198"/>
      <c r="O184" s="198"/>
      <c r="P184" s="199">
        <f>SUM(P185:P198)</f>
        <v>0</v>
      </c>
      <c r="Q184" s="198"/>
      <c r="R184" s="199">
        <f>SUM(R185:R198)</f>
        <v>0.055689493201999993</v>
      </c>
      <c r="S184" s="198"/>
      <c r="T184" s="200">
        <f>SUM(T185:T198)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01" t="s">
        <v>85</v>
      </c>
      <c r="AT184" s="202" t="s">
        <v>74</v>
      </c>
      <c r="AU184" s="202" t="s">
        <v>83</v>
      </c>
      <c r="AY184" s="201" t="s">
        <v>134</v>
      </c>
      <c r="BK184" s="203">
        <f>SUM(BK185:BK198)</f>
        <v>0</v>
      </c>
    </row>
    <row r="185" s="2" customFormat="1" ht="16.5" customHeight="1">
      <c r="A185" s="40"/>
      <c r="B185" s="41"/>
      <c r="C185" s="206" t="s">
        <v>317</v>
      </c>
      <c r="D185" s="206" t="s">
        <v>136</v>
      </c>
      <c r="E185" s="207" t="s">
        <v>1097</v>
      </c>
      <c r="F185" s="208" t="s">
        <v>1098</v>
      </c>
      <c r="G185" s="209" t="s">
        <v>139</v>
      </c>
      <c r="H185" s="210">
        <v>98.716999999999999</v>
      </c>
      <c r="I185" s="211"/>
      <c r="J185" s="212">
        <f>ROUND(I185*H185,2)</f>
        <v>0</v>
      </c>
      <c r="K185" s="208" t="s">
        <v>140</v>
      </c>
      <c r="L185" s="46"/>
      <c r="M185" s="213" t="s">
        <v>19</v>
      </c>
      <c r="N185" s="214" t="s">
        <v>46</v>
      </c>
      <c r="O185" s="86"/>
      <c r="P185" s="215">
        <f>O185*H185</f>
        <v>0</v>
      </c>
      <c r="Q185" s="215">
        <v>0.0002475</v>
      </c>
      <c r="R185" s="215">
        <f>Q185*H185</f>
        <v>0.024432457500000001</v>
      </c>
      <c r="S185" s="215">
        <v>0</v>
      </c>
      <c r="T185" s="216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17" t="s">
        <v>241</v>
      </c>
      <c r="AT185" s="217" t="s">
        <v>136</v>
      </c>
      <c r="AU185" s="217" t="s">
        <v>85</v>
      </c>
      <c r="AY185" s="19" t="s">
        <v>134</v>
      </c>
      <c r="BE185" s="218">
        <f>IF(N185="základní",J185,0)</f>
        <v>0</v>
      </c>
      <c r="BF185" s="218">
        <f>IF(N185="snížená",J185,0)</f>
        <v>0</v>
      </c>
      <c r="BG185" s="218">
        <f>IF(N185="zákl. přenesená",J185,0)</f>
        <v>0</v>
      </c>
      <c r="BH185" s="218">
        <f>IF(N185="sníž. přenesená",J185,0)</f>
        <v>0</v>
      </c>
      <c r="BI185" s="218">
        <f>IF(N185="nulová",J185,0)</f>
        <v>0</v>
      </c>
      <c r="BJ185" s="19" t="s">
        <v>83</v>
      </c>
      <c r="BK185" s="218">
        <f>ROUND(I185*H185,2)</f>
        <v>0</v>
      </c>
      <c r="BL185" s="19" t="s">
        <v>241</v>
      </c>
      <c r="BM185" s="217" t="s">
        <v>513</v>
      </c>
    </row>
    <row r="186" s="2" customFormat="1">
      <c r="A186" s="40"/>
      <c r="B186" s="41"/>
      <c r="C186" s="42"/>
      <c r="D186" s="219" t="s">
        <v>143</v>
      </c>
      <c r="E186" s="42"/>
      <c r="F186" s="220" t="s">
        <v>1099</v>
      </c>
      <c r="G186" s="42"/>
      <c r="H186" s="42"/>
      <c r="I186" s="221"/>
      <c r="J186" s="42"/>
      <c r="K186" s="42"/>
      <c r="L186" s="46"/>
      <c r="M186" s="222"/>
      <c r="N186" s="223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143</v>
      </c>
      <c r="AU186" s="19" t="s">
        <v>85</v>
      </c>
    </row>
    <row r="187" s="13" customFormat="1">
      <c r="A187" s="13"/>
      <c r="B187" s="224"/>
      <c r="C187" s="225"/>
      <c r="D187" s="226" t="s">
        <v>145</v>
      </c>
      <c r="E187" s="227" t="s">
        <v>19</v>
      </c>
      <c r="F187" s="228" t="s">
        <v>1100</v>
      </c>
      <c r="G187" s="225"/>
      <c r="H187" s="229">
        <v>98.716999999999999</v>
      </c>
      <c r="I187" s="230"/>
      <c r="J187" s="225"/>
      <c r="K187" s="225"/>
      <c r="L187" s="231"/>
      <c r="M187" s="232"/>
      <c r="N187" s="233"/>
      <c r="O187" s="233"/>
      <c r="P187" s="233"/>
      <c r="Q187" s="233"/>
      <c r="R187" s="233"/>
      <c r="S187" s="233"/>
      <c r="T187" s="234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5" t="s">
        <v>145</v>
      </c>
      <c r="AU187" s="235" t="s">
        <v>85</v>
      </c>
      <c r="AV187" s="13" t="s">
        <v>85</v>
      </c>
      <c r="AW187" s="13" t="s">
        <v>37</v>
      </c>
      <c r="AX187" s="13" t="s">
        <v>75</v>
      </c>
      <c r="AY187" s="235" t="s">
        <v>134</v>
      </c>
    </row>
    <row r="188" s="14" customFormat="1">
      <c r="A188" s="14"/>
      <c r="B188" s="236"/>
      <c r="C188" s="237"/>
      <c r="D188" s="226" t="s">
        <v>145</v>
      </c>
      <c r="E188" s="238" t="s">
        <v>19</v>
      </c>
      <c r="F188" s="239" t="s">
        <v>147</v>
      </c>
      <c r="G188" s="237"/>
      <c r="H188" s="240">
        <v>98.716999999999999</v>
      </c>
      <c r="I188" s="241"/>
      <c r="J188" s="237"/>
      <c r="K188" s="237"/>
      <c r="L188" s="242"/>
      <c r="M188" s="243"/>
      <c r="N188" s="244"/>
      <c r="O188" s="244"/>
      <c r="P188" s="244"/>
      <c r="Q188" s="244"/>
      <c r="R188" s="244"/>
      <c r="S188" s="244"/>
      <c r="T188" s="245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6" t="s">
        <v>145</v>
      </c>
      <c r="AU188" s="246" t="s">
        <v>85</v>
      </c>
      <c r="AV188" s="14" t="s">
        <v>141</v>
      </c>
      <c r="AW188" s="14" t="s">
        <v>37</v>
      </c>
      <c r="AX188" s="14" t="s">
        <v>83</v>
      </c>
      <c r="AY188" s="246" t="s">
        <v>134</v>
      </c>
    </row>
    <row r="189" s="2" customFormat="1" ht="16.5" customHeight="1">
      <c r="A189" s="40"/>
      <c r="B189" s="41"/>
      <c r="C189" s="206" t="s">
        <v>331</v>
      </c>
      <c r="D189" s="206" t="s">
        <v>136</v>
      </c>
      <c r="E189" s="207" t="s">
        <v>1101</v>
      </c>
      <c r="F189" s="208" t="s">
        <v>1102</v>
      </c>
      <c r="G189" s="209" t="s">
        <v>139</v>
      </c>
      <c r="H189" s="210">
        <v>98.716999999999999</v>
      </c>
      <c r="I189" s="211"/>
      <c r="J189" s="212">
        <f>ROUND(I189*H189,2)</f>
        <v>0</v>
      </c>
      <c r="K189" s="208" t="s">
        <v>140</v>
      </c>
      <c r="L189" s="46"/>
      <c r="M189" s="213" t="s">
        <v>19</v>
      </c>
      <c r="N189" s="214" t="s">
        <v>46</v>
      </c>
      <c r="O189" s="86"/>
      <c r="P189" s="215">
        <f>O189*H189</f>
        <v>0</v>
      </c>
      <c r="Q189" s="215">
        <v>0.00028980599999999998</v>
      </c>
      <c r="R189" s="215">
        <f>Q189*H189</f>
        <v>0.028608778901999997</v>
      </c>
      <c r="S189" s="215">
        <v>0</v>
      </c>
      <c r="T189" s="216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17" t="s">
        <v>241</v>
      </c>
      <c r="AT189" s="217" t="s">
        <v>136</v>
      </c>
      <c r="AU189" s="217" t="s">
        <v>85</v>
      </c>
      <c r="AY189" s="19" t="s">
        <v>134</v>
      </c>
      <c r="BE189" s="218">
        <f>IF(N189="základní",J189,0)</f>
        <v>0</v>
      </c>
      <c r="BF189" s="218">
        <f>IF(N189="snížená",J189,0)</f>
        <v>0</v>
      </c>
      <c r="BG189" s="218">
        <f>IF(N189="zákl. přenesená",J189,0)</f>
        <v>0</v>
      </c>
      <c r="BH189" s="218">
        <f>IF(N189="sníž. přenesená",J189,0)</f>
        <v>0</v>
      </c>
      <c r="BI189" s="218">
        <f>IF(N189="nulová",J189,0)</f>
        <v>0</v>
      </c>
      <c r="BJ189" s="19" t="s">
        <v>83</v>
      </c>
      <c r="BK189" s="218">
        <f>ROUND(I189*H189,2)</f>
        <v>0</v>
      </c>
      <c r="BL189" s="19" t="s">
        <v>241</v>
      </c>
      <c r="BM189" s="217" t="s">
        <v>528</v>
      </c>
    </row>
    <row r="190" s="2" customFormat="1">
      <c r="A190" s="40"/>
      <c r="B190" s="41"/>
      <c r="C190" s="42"/>
      <c r="D190" s="219" t="s">
        <v>143</v>
      </c>
      <c r="E190" s="42"/>
      <c r="F190" s="220" t="s">
        <v>1103</v>
      </c>
      <c r="G190" s="42"/>
      <c r="H190" s="42"/>
      <c r="I190" s="221"/>
      <c r="J190" s="42"/>
      <c r="K190" s="42"/>
      <c r="L190" s="46"/>
      <c r="M190" s="222"/>
      <c r="N190" s="223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143</v>
      </c>
      <c r="AU190" s="19" t="s">
        <v>85</v>
      </c>
    </row>
    <row r="191" s="2" customFormat="1" ht="16.5" customHeight="1">
      <c r="A191" s="40"/>
      <c r="B191" s="41"/>
      <c r="C191" s="206" t="s">
        <v>336</v>
      </c>
      <c r="D191" s="206" t="s">
        <v>136</v>
      </c>
      <c r="E191" s="207" t="s">
        <v>1104</v>
      </c>
      <c r="F191" s="208" t="s">
        <v>1105</v>
      </c>
      <c r="G191" s="209" t="s">
        <v>139</v>
      </c>
      <c r="H191" s="210">
        <v>9.9260000000000002</v>
      </c>
      <c r="I191" s="211"/>
      <c r="J191" s="212">
        <f>ROUND(I191*H191,2)</f>
        <v>0</v>
      </c>
      <c r="K191" s="208" t="s">
        <v>140</v>
      </c>
      <c r="L191" s="46"/>
      <c r="M191" s="213" t="s">
        <v>19</v>
      </c>
      <c r="N191" s="214" t="s">
        <v>46</v>
      </c>
      <c r="O191" s="86"/>
      <c r="P191" s="215">
        <f>O191*H191</f>
        <v>0</v>
      </c>
      <c r="Q191" s="215">
        <v>0.00014375</v>
      </c>
      <c r="R191" s="215">
        <f>Q191*H191</f>
        <v>0.0014268625000000001</v>
      </c>
      <c r="S191" s="215">
        <v>0</v>
      </c>
      <c r="T191" s="216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17" t="s">
        <v>241</v>
      </c>
      <c r="AT191" s="217" t="s">
        <v>136</v>
      </c>
      <c r="AU191" s="217" t="s">
        <v>85</v>
      </c>
      <c r="AY191" s="19" t="s">
        <v>134</v>
      </c>
      <c r="BE191" s="218">
        <f>IF(N191="základní",J191,0)</f>
        <v>0</v>
      </c>
      <c r="BF191" s="218">
        <f>IF(N191="snížená",J191,0)</f>
        <v>0</v>
      </c>
      <c r="BG191" s="218">
        <f>IF(N191="zákl. přenesená",J191,0)</f>
        <v>0</v>
      </c>
      <c r="BH191" s="218">
        <f>IF(N191="sníž. přenesená",J191,0)</f>
        <v>0</v>
      </c>
      <c r="BI191" s="218">
        <f>IF(N191="nulová",J191,0)</f>
        <v>0</v>
      </c>
      <c r="BJ191" s="19" t="s">
        <v>83</v>
      </c>
      <c r="BK191" s="218">
        <f>ROUND(I191*H191,2)</f>
        <v>0</v>
      </c>
      <c r="BL191" s="19" t="s">
        <v>241</v>
      </c>
      <c r="BM191" s="217" t="s">
        <v>539</v>
      </c>
    </row>
    <row r="192" s="2" customFormat="1">
      <c r="A192" s="40"/>
      <c r="B192" s="41"/>
      <c r="C192" s="42"/>
      <c r="D192" s="219" t="s">
        <v>143</v>
      </c>
      <c r="E192" s="42"/>
      <c r="F192" s="220" t="s">
        <v>1106</v>
      </c>
      <c r="G192" s="42"/>
      <c r="H192" s="42"/>
      <c r="I192" s="221"/>
      <c r="J192" s="42"/>
      <c r="K192" s="42"/>
      <c r="L192" s="46"/>
      <c r="M192" s="222"/>
      <c r="N192" s="223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143</v>
      </c>
      <c r="AU192" s="19" t="s">
        <v>85</v>
      </c>
    </row>
    <row r="193" s="13" customFormat="1">
      <c r="A193" s="13"/>
      <c r="B193" s="224"/>
      <c r="C193" s="225"/>
      <c r="D193" s="226" t="s">
        <v>145</v>
      </c>
      <c r="E193" s="227" t="s">
        <v>19</v>
      </c>
      <c r="F193" s="228" t="s">
        <v>1111</v>
      </c>
      <c r="G193" s="225"/>
      <c r="H193" s="229">
        <v>9.9260000000000002</v>
      </c>
      <c r="I193" s="230"/>
      <c r="J193" s="225"/>
      <c r="K193" s="225"/>
      <c r="L193" s="231"/>
      <c r="M193" s="232"/>
      <c r="N193" s="233"/>
      <c r="O193" s="233"/>
      <c r="P193" s="233"/>
      <c r="Q193" s="233"/>
      <c r="R193" s="233"/>
      <c r="S193" s="233"/>
      <c r="T193" s="234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5" t="s">
        <v>145</v>
      </c>
      <c r="AU193" s="235" t="s">
        <v>85</v>
      </c>
      <c r="AV193" s="13" t="s">
        <v>85</v>
      </c>
      <c r="AW193" s="13" t="s">
        <v>37</v>
      </c>
      <c r="AX193" s="13" t="s">
        <v>75</v>
      </c>
      <c r="AY193" s="235" t="s">
        <v>134</v>
      </c>
    </row>
    <row r="194" s="14" customFormat="1">
      <c r="A194" s="14"/>
      <c r="B194" s="236"/>
      <c r="C194" s="237"/>
      <c r="D194" s="226" t="s">
        <v>145</v>
      </c>
      <c r="E194" s="238" t="s">
        <v>19</v>
      </c>
      <c r="F194" s="239" t="s">
        <v>147</v>
      </c>
      <c r="G194" s="237"/>
      <c r="H194" s="240">
        <v>9.9260000000000002</v>
      </c>
      <c r="I194" s="241"/>
      <c r="J194" s="237"/>
      <c r="K194" s="237"/>
      <c r="L194" s="242"/>
      <c r="M194" s="243"/>
      <c r="N194" s="244"/>
      <c r="O194" s="244"/>
      <c r="P194" s="244"/>
      <c r="Q194" s="244"/>
      <c r="R194" s="244"/>
      <c r="S194" s="244"/>
      <c r="T194" s="245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6" t="s">
        <v>145</v>
      </c>
      <c r="AU194" s="246" t="s">
        <v>85</v>
      </c>
      <c r="AV194" s="14" t="s">
        <v>141</v>
      </c>
      <c r="AW194" s="14" t="s">
        <v>37</v>
      </c>
      <c r="AX194" s="14" t="s">
        <v>83</v>
      </c>
      <c r="AY194" s="246" t="s">
        <v>134</v>
      </c>
    </row>
    <row r="195" s="2" customFormat="1" ht="16.5" customHeight="1">
      <c r="A195" s="40"/>
      <c r="B195" s="41"/>
      <c r="C195" s="206" t="s">
        <v>343</v>
      </c>
      <c r="D195" s="206" t="s">
        <v>136</v>
      </c>
      <c r="E195" s="207" t="s">
        <v>1108</v>
      </c>
      <c r="F195" s="208" t="s">
        <v>1109</v>
      </c>
      <c r="G195" s="209" t="s">
        <v>139</v>
      </c>
      <c r="H195" s="210">
        <v>9.9260000000000002</v>
      </c>
      <c r="I195" s="211"/>
      <c r="J195" s="212">
        <f>ROUND(I195*H195,2)</f>
        <v>0</v>
      </c>
      <c r="K195" s="208" t="s">
        <v>140</v>
      </c>
      <c r="L195" s="46"/>
      <c r="M195" s="213" t="s">
        <v>19</v>
      </c>
      <c r="N195" s="214" t="s">
        <v>46</v>
      </c>
      <c r="O195" s="86"/>
      <c r="P195" s="215">
        <f>O195*H195</f>
        <v>0</v>
      </c>
      <c r="Q195" s="215">
        <v>0.00012305000000000001</v>
      </c>
      <c r="R195" s="215">
        <f>Q195*H195</f>
        <v>0.0012213943000000001</v>
      </c>
      <c r="S195" s="215">
        <v>0</v>
      </c>
      <c r="T195" s="216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17" t="s">
        <v>241</v>
      </c>
      <c r="AT195" s="217" t="s">
        <v>136</v>
      </c>
      <c r="AU195" s="217" t="s">
        <v>85</v>
      </c>
      <c r="AY195" s="19" t="s">
        <v>134</v>
      </c>
      <c r="BE195" s="218">
        <f>IF(N195="základní",J195,0)</f>
        <v>0</v>
      </c>
      <c r="BF195" s="218">
        <f>IF(N195="snížená",J195,0)</f>
        <v>0</v>
      </c>
      <c r="BG195" s="218">
        <f>IF(N195="zákl. přenesená",J195,0)</f>
        <v>0</v>
      </c>
      <c r="BH195" s="218">
        <f>IF(N195="sníž. přenesená",J195,0)</f>
        <v>0</v>
      </c>
      <c r="BI195" s="218">
        <f>IF(N195="nulová",J195,0)</f>
        <v>0</v>
      </c>
      <c r="BJ195" s="19" t="s">
        <v>83</v>
      </c>
      <c r="BK195" s="218">
        <f>ROUND(I195*H195,2)</f>
        <v>0</v>
      </c>
      <c r="BL195" s="19" t="s">
        <v>241</v>
      </c>
      <c r="BM195" s="217" t="s">
        <v>457</v>
      </c>
    </row>
    <row r="196" s="2" customFormat="1">
      <c r="A196" s="40"/>
      <c r="B196" s="41"/>
      <c r="C196" s="42"/>
      <c r="D196" s="219" t="s">
        <v>143</v>
      </c>
      <c r="E196" s="42"/>
      <c r="F196" s="220" t="s">
        <v>1110</v>
      </c>
      <c r="G196" s="42"/>
      <c r="H196" s="42"/>
      <c r="I196" s="221"/>
      <c r="J196" s="42"/>
      <c r="K196" s="42"/>
      <c r="L196" s="46"/>
      <c r="M196" s="222"/>
      <c r="N196" s="223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143</v>
      </c>
      <c r="AU196" s="19" t="s">
        <v>85</v>
      </c>
    </row>
    <row r="197" s="13" customFormat="1">
      <c r="A197" s="13"/>
      <c r="B197" s="224"/>
      <c r="C197" s="225"/>
      <c r="D197" s="226" t="s">
        <v>145</v>
      </c>
      <c r="E197" s="227" t="s">
        <v>19</v>
      </c>
      <c r="F197" s="228" t="s">
        <v>1111</v>
      </c>
      <c r="G197" s="225"/>
      <c r="H197" s="229">
        <v>9.9260000000000002</v>
      </c>
      <c r="I197" s="230"/>
      <c r="J197" s="225"/>
      <c r="K197" s="225"/>
      <c r="L197" s="231"/>
      <c r="M197" s="232"/>
      <c r="N197" s="233"/>
      <c r="O197" s="233"/>
      <c r="P197" s="233"/>
      <c r="Q197" s="233"/>
      <c r="R197" s="233"/>
      <c r="S197" s="233"/>
      <c r="T197" s="234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5" t="s">
        <v>145</v>
      </c>
      <c r="AU197" s="235" t="s">
        <v>85</v>
      </c>
      <c r="AV197" s="13" t="s">
        <v>85</v>
      </c>
      <c r="AW197" s="13" t="s">
        <v>37</v>
      </c>
      <c r="AX197" s="13" t="s">
        <v>75</v>
      </c>
      <c r="AY197" s="235" t="s">
        <v>134</v>
      </c>
    </row>
    <row r="198" s="14" customFormat="1">
      <c r="A198" s="14"/>
      <c r="B198" s="236"/>
      <c r="C198" s="237"/>
      <c r="D198" s="226" t="s">
        <v>145</v>
      </c>
      <c r="E198" s="238" t="s">
        <v>19</v>
      </c>
      <c r="F198" s="239" t="s">
        <v>147</v>
      </c>
      <c r="G198" s="237"/>
      <c r="H198" s="240">
        <v>9.9260000000000002</v>
      </c>
      <c r="I198" s="241"/>
      <c r="J198" s="237"/>
      <c r="K198" s="237"/>
      <c r="L198" s="242"/>
      <c r="M198" s="283"/>
      <c r="N198" s="284"/>
      <c r="O198" s="284"/>
      <c r="P198" s="284"/>
      <c r="Q198" s="284"/>
      <c r="R198" s="284"/>
      <c r="S198" s="284"/>
      <c r="T198" s="285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6" t="s">
        <v>145</v>
      </c>
      <c r="AU198" s="246" t="s">
        <v>85</v>
      </c>
      <c r="AV198" s="14" t="s">
        <v>141</v>
      </c>
      <c r="AW198" s="14" t="s">
        <v>37</v>
      </c>
      <c r="AX198" s="14" t="s">
        <v>83</v>
      </c>
      <c r="AY198" s="246" t="s">
        <v>134</v>
      </c>
    </row>
    <row r="199" s="2" customFormat="1" ht="6.96" customHeight="1">
      <c r="A199" s="40"/>
      <c r="B199" s="61"/>
      <c r="C199" s="62"/>
      <c r="D199" s="62"/>
      <c r="E199" s="62"/>
      <c r="F199" s="62"/>
      <c r="G199" s="62"/>
      <c r="H199" s="62"/>
      <c r="I199" s="62"/>
      <c r="J199" s="62"/>
      <c r="K199" s="62"/>
      <c r="L199" s="46"/>
      <c r="M199" s="40"/>
      <c r="O199" s="40"/>
      <c r="P199" s="40"/>
      <c r="Q199" s="40"/>
      <c r="R199" s="40"/>
      <c r="S199" s="40"/>
      <c r="T199" s="40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</row>
  </sheetData>
  <sheetProtection sheet="1" autoFilter="0" formatColumns="0" formatRows="0" objects="1" scenarios="1" spinCount="100000" saltValue="V1AqL2pbXvd8RY+PjMEjqpT4EzLVOIVmkAVlgd8Yjaf/8eyS6zirI2vlKpKoKDx8dUrmAR928Q/6Zg7CJSNRwQ==" hashValue="QuvNKqTUhixvsStG+mPxFkKSAU6rf6JSbTPL5C66FNx4X6feGhfyQh+qmYEXjcIT7wrvp2MgJNSR9Qzt/RPh7A==" algorithmName="SHA-512" password="CC35"/>
  <autoFilter ref="C86:K198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8" r:id="rId1" display="https://podminky.urs.cz/item/CS_URS_2021_02/174101101"/>
    <hyperlink ref="F103" r:id="rId2" display="https://podminky.urs.cz/item/CS_URS_2021_02/451315115"/>
    <hyperlink ref="F108" r:id="rId3" display="https://podminky.urs.cz/item/CS_URS_2021_02/274321118"/>
    <hyperlink ref="F113" r:id="rId4" display="https://podminky.urs.cz/item/CS_URS_2021_02/274354111"/>
    <hyperlink ref="F119" r:id="rId5" display="https://podminky.urs.cz/item/CS_URS_2021_02/274354211"/>
    <hyperlink ref="F121" r:id="rId6" display="https://podminky.urs.cz/item/CS_URS_2021_02/312351911"/>
    <hyperlink ref="F127" r:id="rId7" display="https://podminky.urs.cz/item/CS_URS_2021_02/274361116"/>
    <hyperlink ref="F131" r:id="rId8" display="https://podminky.urs.cz/item/CS_URS_2021_02/274361411"/>
    <hyperlink ref="F138" r:id="rId9" display="https://podminky.urs.cz/item/CS_URS_2021_02/423176211"/>
    <hyperlink ref="F142" r:id="rId10" display="https://podminky.urs.cz/item/CS_URS_2021_02/936172126"/>
    <hyperlink ref="F145" r:id="rId11" display="https://podminky.urs.cz/item/CS_URS_2021_02/452471101"/>
    <hyperlink ref="F149" r:id="rId12" display="https://podminky.urs.cz/item/CS_URS_2021_02/452471102"/>
    <hyperlink ref="F153" r:id="rId13" display="https://podminky.urs.cz/item/CS_URS_2021_02/949101112"/>
    <hyperlink ref="F157" r:id="rId14" display="https://podminky.urs.cz/item/CS_URS_2021_02/953961116"/>
    <hyperlink ref="F161" r:id="rId15" display="https://podminky.urs.cz/item/CS_URS_2021_02/953965151"/>
    <hyperlink ref="F163" r:id="rId16" display="https://podminky.urs.cz/item/CS_URS_2021_02/992114153"/>
    <hyperlink ref="F165" r:id="rId17" display="https://podminky.urs.cz/item/CS_URS_2021_02/992114193"/>
    <hyperlink ref="F170" r:id="rId18" display="https://podminky.urs.cz/item/CS_URS_2021_02/998214111"/>
    <hyperlink ref="F174" r:id="rId19" display="https://podminky.urs.cz/item/CS_URS_2021_02/762083122"/>
    <hyperlink ref="F178" r:id="rId20" display="https://podminky.urs.cz/item/CS_URS_2021_02/762132135"/>
    <hyperlink ref="F183" r:id="rId21" display="https://podminky.urs.cz/item/CS_URS_2021_02/998762101"/>
    <hyperlink ref="F186" r:id="rId22" display="https://podminky.urs.cz/item/CS_URS_2021_02/783218111"/>
    <hyperlink ref="F190" r:id="rId23" display="https://podminky.urs.cz/item/CS_URS_2021_02/783218211"/>
    <hyperlink ref="F192" r:id="rId24" display="https://podminky.urs.cz/item/CS_URS_2021_02/783314101"/>
    <hyperlink ref="F196" r:id="rId25" display="https://podminky.urs.cz/item/CS_URS_2021_02/783317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6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100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85</v>
      </c>
    </row>
    <row r="4" s="1" customFormat="1" ht="24.96" customHeight="1">
      <c r="B4" s="22"/>
      <c r="D4" s="132" t="s">
        <v>101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Revitalizace Švarcavy - 1.část - Mosty a lávky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102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1184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969</v>
      </c>
      <c r="G12" s="40"/>
      <c r="H12" s="40"/>
      <c r="I12" s="134" t="s">
        <v>23</v>
      </c>
      <c r="J12" s="139" t="str">
        <f>'Rekapitulace stavby'!AN8</f>
        <v>15. 6. 2022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tr">
        <f>IF('Rekapitulace stavby'!AN10="","",'Rekapitulace stavby'!AN10)</f>
        <v>00274101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tr">
        <f>IF('Rekapitulace stavby'!E11="","",'Rekapitulace stavby'!E11)</f>
        <v>Město Přelouč</v>
      </c>
      <c r="F15" s="40"/>
      <c r="G15" s="40"/>
      <c r="H15" s="40"/>
      <c r="I15" s="134" t="s">
        <v>29</v>
      </c>
      <c r="J15" s="138" t="str">
        <f>IF('Rekapitulace stavby'!AN11="","",'Rekapitulace stavby'!AN11)</f>
        <v>CZ00274101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31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33</v>
      </c>
      <c r="E20" s="40"/>
      <c r="F20" s="40"/>
      <c r="G20" s="40"/>
      <c r="H20" s="40"/>
      <c r="I20" s="134" t="s">
        <v>26</v>
      </c>
      <c r="J20" s="138" t="str">
        <f>IF('Rekapitulace stavby'!AN16="","",'Rekapitulace stavby'!AN16)</f>
        <v>47116901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stavby'!E17="","",'Rekapitulace stavby'!E17)</f>
        <v>Vodohospodářský rozvoj a výstavba a.s.</v>
      </c>
      <c r="F21" s="40"/>
      <c r="G21" s="40"/>
      <c r="H21" s="40"/>
      <c r="I21" s="134" t="s">
        <v>29</v>
      </c>
      <c r="J21" s="138" t="str">
        <f>IF('Rekapitulace stavby'!AN17="","",'Rekapitulace stavby'!AN17)</f>
        <v>CZ47116901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38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>47116901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>Vodohospodářský rozvoj a výstavba a.s.</v>
      </c>
      <c r="F24" s="40"/>
      <c r="G24" s="40"/>
      <c r="H24" s="40"/>
      <c r="I24" s="134" t="s">
        <v>29</v>
      </c>
      <c r="J24" s="138" t="str">
        <f>IF('Rekapitulace stavby'!AN20="","",'Rekapitulace stavby'!AN20)</f>
        <v>CZ47116901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39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41</v>
      </c>
      <c r="E30" s="40"/>
      <c r="F30" s="40"/>
      <c r="G30" s="40"/>
      <c r="H30" s="40"/>
      <c r="I30" s="40"/>
      <c r="J30" s="146">
        <f>ROUND(J81,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43</v>
      </c>
      <c r="G32" s="40"/>
      <c r="H32" s="40"/>
      <c r="I32" s="147" t="s">
        <v>42</v>
      </c>
      <c r="J32" s="147" t="s">
        <v>44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45</v>
      </c>
      <c r="E33" s="134" t="s">
        <v>46</v>
      </c>
      <c r="F33" s="149">
        <f>ROUND((SUM(BE81:BE110)),  2)</f>
        <v>0</v>
      </c>
      <c r="G33" s="40"/>
      <c r="H33" s="40"/>
      <c r="I33" s="150">
        <v>0.20999999999999999</v>
      </c>
      <c r="J33" s="149">
        <f>ROUND(((SUM(BE81:BE110))*I33),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47</v>
      </c>
      <c r="F34" s="149">
        <f>ROUND((SUM(BF81:BF110)),  2)</f>
        <v>0</v>
      </c>
      <c r="G34" s="40"/>
      <c r="H34" s="40"/>
      <c r="I34" s="150">
        <v>0.14999999999999999</v>
      </c>
      <c r="J34" s="149">
        <f>ROUND(((SUM(BF81:BF110))*I34),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48</v>
      </c>
      <c r="F35" s="149">
        <f>ROUND((SUM(BG81:BG110)),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49</v>
      </c>
      <c r="F36" s="149">
        <f>ROUND((SUM(BH81:BH110)),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50</v>
      </c>
      <c r="F37" s="149">
        <f>ROUND((SUM(BI81:BI110)),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51</v>
      </c>
      <c r="E39" s="153"/>
      <c r="F39" s="153"/>
      <c r="G39" s="154" t="s">
        <v>52</v>
      </c>
      <c r="H39" s="155" t="s">
        <v>53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104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Revitalizace Švarcavy - 1.část - Mosty a lávky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102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VRN-TOK - Vedlejší rozpočtové náklady revitalizace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15. 6. 2022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>Město Přelouč</v>
      </c>
      <c r="G54" s="42"/>
      <c r="H54" s="42"/>
      <c r="I54" s="34" t="s">
        <v>33</v>
      </c>
      <c r="J54" s="38" t="str">
        <f>E21</f>
        <v>Vodohospodářský rozvoj a výstavba a.s.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34" t="s">
        <v>38</v>
      </c>
      <c r="J55" s="38" t="str">
        <f>E24</f>
        <v>Vodohospodářský rozvoj a výstavba a.s.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105</v>
      </c>
      <c r="D57" s="164"/>
      <c r="E57" s="164"/>
      <c r="F57" s="164"/>
      <c r="G57" s="164"/>
      <c r="H57" s="164"/>
      <c r="I57" s="164"/>
      <c r="J57" s="165" t="s">
        <v>106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73</v>
      </c>
      <c r="D59" s="42"/>
      <c r="E59" s="42"/>
      <c r="F59" s="42"/>
      <c r="G59" s="42"/>
      <c r="H59" s="42"/>
      <c r="I59" s="42"/>
      <c r="J59" s="104">
        <f>J81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107</v>
      </c>
    </row>
    <row r="60" s="9" customFormat="1" ht="24.96" customHeight="1">
      <c r="A60" s="9"/>
      <c r="B60" s="167"/>
      <c r="C60" s="168"/>
      <c r="D60" s="169" t="s">
        <v>1185</v>
      </c>
      <c r="E60" s="170"/>
      <c r="F60" s="170"/>
      <c r="G60" s="170"/>
      <c r="H60" s="170"/>
      <c r="I60" s="170"/>
      <c r="J60" s="171">
        <f>J82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1186</v>
      </c>
      <c r="E61" s="176"/>
      <c r="F61" s="176"/>
      <c r="G61" s="176"/>
      <c r="H61" s="176"/>
      <c r="I61" s="176"/>
      <c r="J61" s="177">
        <f>J92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3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6.96" customHeight="1">
      <c r="A63" s="40"/>
      <c r="B63" s="61"/>
      <c r="C63" s="62"/>
      <c r="D63" s="62"/>
      <c r="E63" s="62"/>
      <c r="F63" s="62"/>
      <c r="G63" s="62"/>
      <c r="H63" s="62"/>
      <c r="I63" s="62"/>
      <c r="J63" s="62"/>
      <c r="K63" s="62"/>
      <c r="L63" s="13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7" s="2" customFormat="1" ht="6.96" customHeight="1">
      <c r="A67" s="40"/>
      <c r="B67" s="63"/>
      <c r="C67" s="64"/>
      <c r="D67" s="64"/>
      <c r="E67" s="64"/>
      <c r="F67" s="64"/>
      <c r="G67" s="64"/>
      <c r="H67" s="64"/>
      <c r="I67" s="64"/>
      <c r="J67" s="64"/>
      <c r="K67" s="64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24.96" customHeight="1">
      <c r="A68" s="40"/>
      <c r="B68" s="41"/>
      <c r="C68" s="25" t="s">
        <v>119</v>
      </c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2" customHeight="1">
      <c r="A70" s="40"/>
      <c r="B70" s="41"/>
      <c r="C70" s="34" t="s">
        <v>16</v>
      </c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6.5" customHeight="1">
      <c r="A71" s="40"/>
      <c r="B71" s="41"/>
      <c r="C71" s="42"/>
      <c r="D71" s="42"/>
      <c r="E71" s="162" t="str">
        <f>E7</f>
        <v>Revitalizace Švarcavy - 1.část - Mosty a lávky</v>
      </c>
      <c r="F71" s="34"/>
      <c r="G71" s="34"/>
      <c r="H71" s="34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102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71" t="str">
        <f>E9</f>
        <v>VRN-TOK - Vedlejší rozpočtové náklady revitalizace</v>
      </c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21</v>
      </c>
      <c r="D75" s="42"/>
      <c r="E75" s="42"/>
      <c r="F75" s="29" t="str">
        <f>F12</f>
        <v xml:space="preserve"> </v>
      </c>
      <c r="G75" s="42"/>
      <c r="H75" s="42"/>
      <c r="I75" s="34" t="s">
        <v>23</v>
      </c>
      <c r="J75" s="74" t="str">
        <f>IF(J12="","",J12)</f>
        <v>15. 6. 2022</v>
      </c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25.65" customHeight="1">
      <c r="A77" s="40"/>
      <c r="B77" s="41"/>
      <c r="C77" s="34" t="s">
        <v>25</v>
      </c>
      <c r="D77" s="42"/>
      <c r="E77" s="42"/>
      <c r="F77" s="29" t="str">
        <f>E15</f>
        <v>Město Přelouč</v>
      </c>
      <c r="G77" s="42"/>
      <c r="H77" s="42"/>
      <c r="I77" s="34" t="s">
        <v>33</v>
      </c>
      <c r="J77" s="38" t="str">
        <f>E21</f>
        <v>Vodohospodářský rozvoj a výstavba a.s.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25.65" customHeight="1">
      <c r="A78" s="40"/>
      <c r="B78" s="41"/>
      <c r="C78" s="34" t="s">
        <v>31</v>
      </c>
      <c r="D78" s="42"/>
      <c r="E78" s="42"/>
      <c r="F78" s="29" t="str">
        <f>IF(E18="","",E18)</f>
        <v>Vyplň údaj</v>
      </c>
      <c r="G78" s="42"/>
      <c r="H78" s="42"/>
      <c r="I78" s="34" t="s">
        <v>38</v>
      </c>
      <c r="J78" s="38" t="str">
        <f>E24</f>
        <v>Vodohospodářský rozvoj a výstavba a.s.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0.32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1" customFormat="1" ht="29.28" customHeight="1">
      <c r="A80" s="179"/>
      <c r="B80" s="180"/>
      <c r="C80" s="181" t="s">
        <v>120</v>
      </c>
      <c r="D80" s="182" t="s">
        <v>60</v>
      </c>
      <c r="E80" s="182" t="s">
        <v>56</v>
      </c>
      <c r="F80" s="182" t="s">
        <v>57</v>
      </c>
      <c r="G80" s="182" t="s">
        <v>121</v>
      </c>
      <c r="H80" s="182" t="s">
        <v>122</v>
      </c>
      <c r="I80" s="182" t="s">
        <v>123</v>
      </c>
      <c r="J80" s="182" t="s">
        <v>106</v>
      </c>
      <c r="K80" s="183" t="s">
        <v>124</v>
      </c>
      <c r="L80" s="184"/>
      <c r="M80" s="94" t="s">
        <v>19</v>
      </c>
      <c r="N80" s="95" t="s">
        <v>45</v>
      </c>
      <c r="O80" s="95" t="s">
        <v>125</v>
      </c>
      <c r="P80" s="95" t="s">
        <v>126</v>
      </c>
      <c r="Q80" s="95" t="s">
        <v>127</v>
      </c>
      <c r="R80" s="95" t="s">
        <v>128</v>
      </c>
      <c r="S80" s="95" t="s">
        <v>129</v>
      </c>
      <c r="T80" s="96" t="s">
        <v>130</v>
      </c>
      <c r="U80" s="179"/>
      <c r="V80" s="179"/>
      <c r="W80" s="179"/>
      <c r="X80" s="179"/>
      <c r="Y80" s="179"/>
      <c r="Z80" s="179"/>
      <c r="AA80" s="179"/>
      <c r="AB80" s="179"/>
      <c r="AC80" s="179"/>
      <c r="AD80" s="179"/>
      <c r="AE80" s="179"/>
    </row>
    <row r="81" s="2" customFormat="1" ht="22.8" customHeight="1">
      <c r="A81" s="40"/>
      <c r="B81" s="41"/>
      <c r="C81" s="101" t="s">
        <v>131</v>
      </c>
      <c r="D81" s="42"/>
      <c r="E81" s="42"/>
      <c r="F81" s="42"/>
      <c r="G81" s="42"/>
      <c r="H81" s="42"/>
      <c r="I81" s="42"/>
      <c r="J81" s="185">
        <f>BK81</f>
        <v>0</v>
      </c>
      <c r="K81" s="42"/>
      <c r="L81" s="46"/>
      <c r="M81" s="97"/>
      <c r="N81" s="186"/>
      <c r="O81" s="98"/>
      <c r="P81" s="187">
        <f>P82</f>
        <v>0</v>
      </c>
      <c r="Q81" s="98"/>
      <c r="R81" s="187">
        <f>R82</f>
        <v>0</v>
      </c>
      <c r="S81" s="98"/>
      <c r="T81" s="188">
        <f>T82</f>
        <v>0</v>
      </c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T81" s="19" t="s">
        <v>74</v>
      </c>
      <c r="AU81" s="19" t="s">
        <v>107</v>
      </c>
      <c r="BK81" s="189">
        <f>BK82</f>
        <v>0</v>
      </c>
    </row>
    <row r="82" s="12" customFormat="1" ht="25.92" customHeight="1">
      <c r="A82" s="12"/>
      <c r="B82" s="190"/>
      <c r="C82" s="191"/>
      <c r="D82" s="192" t="s">
        <v>74</v>
      </c>
      <c r="E82" s="193" t="s">
        <v>1187</v>
      </c>
      <c r="F82" s="193" t="s">
        <v>1188</v>
      </c>
      <c r="G82" s="191"/>
      <c r="H82" s="191"/>
      <c r="I82" s="194"/>
      <c r="J82" s="195">
        <f>BK82</f>
        <v>0</v>
      </c>
      <c r="K82" s="191"/>
      <c r="L82" s="196"/>
      <c r="M82" s="197"/>
      <c r="N82" s="198"/>
      <c r="O82" s="198"/>
      <c r="P82" s="199">
        <f>P83+SUM(P84:P92)</f>
        <v>0</v>
      </c>
      <c r="Q82" s="198"/>
      <c r="R82" s="199">
        <f>R83+SUM(R84:R92)</f>
        <v>0</v>
      </c>
      <c r="S82" s="198"/>
      <c r="T82" s="200">
        <f>T83+SUM(T84:T92)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1" t="s">
        <v>167</v>
      </c>
      <c r="AT82" s="202" t="s">
        <v>74</v>
      </c>
      <c r="AU82" s="202" t="s">
        <v>75</v>
      </c>
      <c r="AY82" s="201" t="s">
        <v>134</v>
      </c>
      <c r="BK82" s="203">
        <f>BK83+SUM(BK84:BK92)</f>
        <v>0</v>
      </c>
    </row>
    <row r="83" s="2" customFormat="1" ht="49.05" customHeight="1">
      <c r="A83" s="40"/>
      <c r="B83" s="41"/>
      <c r="C83" s="206" t="s">
        <v>141</v>
      </c>
      <c r="D83" s="206" t="s">
        <v>136</v>
      </c>
      <c r="E83" s="207" t="s">
        <v>1189</v>
      </c>
      <c r="F83" s="208" t="s">
        <v>1190</v>
      </c>
      <c r="G83" s="209" t="s">
        <v>1191</v>
      </c>
      <c r="H83" s="210">
        <v>1</v>
      </c>
      <c r="I83" s="211"/>
      <c r="J83" s="212">
        <f>ROUND(I83*H83,2)</f>
        <v>0</v>
      </c>
      <c r="K83" s="208" t="s">
        <v>19</v>
      </c>
      <c r="L83" s="46"/>
      <c r="M83" s="213" t="s">
        <v>19</v>
      </c>
      <c r="N83" s="214" t="s">
        <v>46</v>
      </c>
      <c r="O83" s="86"/>
      <c r="P83" s="215">
        <f>O83*H83</f>
        <v>0</v>
      </c>
      <c r="Q83" s="215">
        <v>0</v>
      </c>
      <c r="R83" s="215">
        <f>Q83*H83</f>
        <v>0</v>
      </c>
      <c r="S83" s="215">
        <v>0</v>
      </c>
      <c r="T83" s="216">
        <f>S83*H83</f>
        <v>0</v>
      </c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R83" s="217" t="s">
        <v>141</v>
      </c>
      <c r="AT83" s="217" t="s">
        <v>136</v>
      </c>
      <c r="AU83" s="217" t="s">
        <v>83</v>
      </c>
      <c r="AY83" s="19" t="s">
        <v>134</v>
      </c>
      <c r="BE83" s="218">
        <f>IF(N83="základní",J83,0)</f>
        <v>0</v>
      </c>
      <c r="BF83" s="218">
        <f>IF(N83="snížená",J83,0)</f>
        <v>0</v>
      </c>
      <c r="BG83" s="218">
        <f>IF(N83="zákl. přenesená",J83,0)</f>
        <v>0</v>
      </c>
      <c r="BH83" s="218">
        <f>IF(N83="sníž. přenesená",J83,0)</f>
        <v>0</v>
      </c>
      <c r="BI83" s="218">
        <f>IF(N83="nulová",J83,0)</f>
        <v>0</v>
      </c>
      <c r="BJ83" s="19" t="s">
        <v>83</v>
      </c>
      <c r="BK83" s="218">
        <f>ROUND(I83*H83,2)</f>
        <v>0</v>
      </c>
      <c r="BL83" s="19" t="s">
        <v>141</v>
      </c>
      <c r="BM83" s="217" t="s">
        <v>1192</v>
      </c>
    </row>
    <row r="84" s="2" customFormat="1">
      <c r="A84" s="40"/>
      <c r="B84" s="41"/>
      <c r="C84" s="42"/>
      <c r="D84" s="226" t="s">
        <v>740</v>
      </c>
      <c r="E84" s="42"/>
      <c r="F84" s="278" t="s">
        <v>1193</v>
      </c>
      <c r="G84" s="42"/>
      <c r="H84" s="42"/>
      <c r="I84" s="221"/>
      <c r="J84" s="42"/>
      <c r="K84" s="42"/>
      <c r="L84" s="46"/>
      <c r="M84" s="222"/>
      <c r="N84" s="223"/>
      <c r="O84" s="86"/>
      <c r="P84" s="86"/>
      <c r="Q84" s="86"/>
      <c r="R84" s="86"/>
      <c r="S84" s="86"/>
      <c r="T84" s="87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T84" s="19" t="s">
        <v>740</v>
      </c>
      <c r="AU84" s="19" t="s">
        <v>83</v>
      </c>
    </row>
    <row r="85" s="13" customFormat="1">
      <c r="A85" s="13"/>
      <c r="B85" s="224"/>
      <c r="C85" s="225"/>
      <c r="D85" s="226" t="s">
        <v>145</v>
      </c>
      <c r="E85" s="227" t="s">
        <v>19</v>
      </c>
      <c r="F85" s="228" t="s">
        <v>83</v>
      </c>
      <c r="G85" s="225"/>
      <c r="H85" s="229">
        <v>1</v>
      </c>
      <c r="I85" s="230"/>
      <c r="J85" s="225"/>
      <c r="K85" s="225"/>
      <c r="L85" s="231"/>
      <c r="M85" s="232"/>
      <c r="N85" s="233"/>
      <c r="O85" s="233"/>
      <c r="P85" s="233"/>
      <c r="Q85" s="233"/>
      <c r="R85" s="233"/>
      <c r="S85" s="233"/>
      <c r="T85" s="234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T85" s="235" t="s">
        <v>145</v>
      </c>
      <c r="AU85" s="235" t="s">
        <v>83</v>
      </c>
      <c r="AV85" s="13" t="s">
        <v>85</v>
      </c>
      <c r="AW85" s="13" t="s">
        <v>37</v>
      </c>
      <c r="AX85" s="13" t="s">
        <v>83</v>
      </c>
      <c r="AY85" s="235" t="s">
        <v>134</v>
      </c>
    </row>
    <row r="86" s="2" customFormat="1" ht="63.45" customHeight="1">
      <c r="A86" s="40"/>
      <c r="B86" s="41"/>
      <c r="C86" s="206" t="s">
        <v>167</v>
      </c>
      <c r="D86" s="206" t="s">
        <v>136</v>
      </c>
      <c r="E86" s="207" t="s">
        <v>1194</v>
      </c>
      <c r="F86" s="208" t="s">
        <v>1195</v>
      </c>
      <c r="G86" s="209" t="s">
        <v>1191</v>
      </c>
      <c r="H86" s="210">
        <v>1</v>
      </c>
      <c r="I86" s="211"/>
      <c r="J86" s="212">
        <f>ROUND(I86*H86,2)</f>
        <v>0</v>
      </c>
      <c r="K86" s="208" t="s">
        <v>19</v>
      </c>
      <c r="L86" s="46"/>
      <c r="M86" s="213" t="s">
        <v>19</v>
      </c>
      <c r="N86" s="214" t="s">
        <v>46</v>
      </c>
      <c r="O86" s="86"/>
      <c r="P86" s="215">
        <f>O86*H86</f>
        <v>0</v>
      </c>
      <c r="Q86" s="215">
        <v>0</v>
      </c>
      <c r="R86" s="215">
        <f>Q86*H86</f>
        <v>0</v>
      </c>
      <c r="S86" s="215">
        <v>0</v>
      </c>
      <c r="T86" s="216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17" t="s">
        <v>141</v>
      </c>
      <c r="AT86" s="217" t="s">
        <v>136</v>
      </c>
      <c r="AU86" s="217" t="s">
        <v>83</v>
      </c>
      <c r="AY86" s="19" t="s">
        <v>134</v>
      </c>
      <c r="BE86" s="218">
        <f>IF(N86="základní",J86,0)</f>
        <v>0</v>
      </c>
      <c r="BF86" s="218">
        <f>IF(N86="snížená",J86,0)</f>
        <v>0</v>
      </c>
      <c r="BG86" s="218">
        <f>IF(N86="zákl. přenesená",J86,0)</f>
        <v>0</v>
      </c>
      <c r="BH86" s="218">
        <f>IF(N86="sníž. přenesená",J86,0)</f>
        <v>0</v>
      </c>
      <c r="BI86" s="218">
        <f>IF(N86="nulová",J86,0)</f>
        <v>0</v>
      </c>
      <c r="BJ86" s="19" t="s">
        <v>83</v>
      </c>
      <c r="BK86" s="218">
        <f>ROUND(I86*H86,2)</f>
        <v>0</v>
      </c>
      <c r="BL86" s="19" t="s">
        <v>141</v>
      </c>
      <c r="BM86" s="217" t="s">
        <v>1196</v>
      </c>
    </row>
    <row r="87" s="2" customFormat="1">
      <c r="A87" s="40"/>
      <c r="B87" s="41"/>
      <c r="C87" s="42"/>
      <c r="D87" s="226" t="s">
        <v>740</v>
      </c>
      <c r="E87" s="42"/>
      <c r="F87" s="278" t="s">
        <v>1197</v>
      </c>
      <c r="G87" s="42"/>
      <c r="H87" s="42"/>
      <c r="I87" s="221"/>
      <c r="J87" s="42"/>
      <c r="K87" s="42"/>
      <c r="L87" s="46"/>
      <c r="M87" s="222"/>
      <c r="N87" s="223"/>
      <c r="O87" s="86"/>
      <c r="P87" s="86"/>
      <c r="Q87" s="86"/>
      <c r="R87" s="86"/>
      <c r="S87" s="86"/>
      <c r="T87" s="87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740</v>
      </c>
      <c r="AU87" s="19" t="s">
        <v>83</v>
      </c>
    </row>
    <row r="88" s="2" customFormat="1" ht="16.5" customHeight="1">
      <c r="A88" s="40"/>
      <c r="B88" s="41"/>
      <c r="C88" s="206" t="s">
        <v>174</v>
      </c>
      <c r="D88" s="206" t="s">
        <v>136</v>
      </c>
      <c r="E88" s="207" t="s">
        <v>1198</v>
      </c>
      <c r="F88" s="208" t="s">
        <v>1199</v>
      </c>
      <c r="G88" s="209" t="s">
        <v>1200</v>
      </c>
      <c r="H88" s="210">
        <v>1</v>
      </c>
      <c r="I88" s="211"/>
      <c r="J88" s="212">
        <f>ROUND(I88*H88,2)</f>
        <v>0</v>
      </c>
      <c r="K88" s="208" t="s">
        <v>19</v>
      </c>
      <c r="L88" s="46"/>
      <c r="M88" s="213" t="s">
        <v>19</v>
      </c>
      <c r="N88" s="214" t="s">
        <v>46</v>
      </c>
      <c r="O88" s="86"/>
      <c r="P88" s="215">
        <f>O88*H88</f>
        <v>0</v>
      </c>
      <c r="Q88" s="215">
        <v>0</v>
      </c>
      <c r="R88" s="215">
        <f>Q88*H88</f>
        <v>0</v>
      </c>
      <c r="S88" s="215">
        <v>0</v>
      </c>
      <c r="T88" s="216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7" t="s">
        <v>141</v>
      </c>
      <c r="AT88" s="217" t="s">
        <v>136</v>
      </c>
      <c r="AU88" s="217" t="s">
        <v>83</v>
      </c>
      <c r="AY88" s="19" t="s">
        <v>134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9" t="s">
        <v>83</v>
      </c>
      <c r="BK88" s="218">
        <f>ROUND(I88*H88,2)</f>
        <v>0</v>
      </c>
      <c r="BL88" s="19" t="s">
        <v>141</v>
      </c>
      <c r="BM88" s="217" t="s">
        <v>1201</v>
      </c>
    </row>
    <row r="89" s="2" customFormat="1">
      <c r="A89" s="40"/>
      <c r="B89" s="41"/>
      <c r="C89" s="42"/>
      <c r="D89" s="226" t="s">
        <v>740</v>
      </c>
      <c r="E89" s="42"/>
      <c r="F89" s="278" t="s">
        <v>1202</v>
      </c>
      <c r="G89" s="42"/>
      <c r="H89" s="42"/>
      <c r="I89" s="221"/>
      <c r="J89" s="42"/>
      <c r="K89" s="42"/>
      <c r="L89" s="46"/>
      <c r="M89" s="222"/>
      <c r="N89" s="223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740</v>
      </c>
      <c r="AU89" s="19" t="s">
        <v>83</v>
      </c>
    </row>
    <row r="90" s="2" customFormat="1" ht="16.5" customHeight="1">
      <c r="A90" s="40"/>
      <c r="B90" s="41"/>
      <c r="C90" s="206" t="s">
        <v>182</v>
      </c>
      <c r="D90" s="206" t="s">
        <v>136</v>
      </c>
      <c r="E90" s="207" t="s">
        <v>1203</v>
      </c>
      <c r="F90" s="208" t="s">
        <v>1204</v>
      </c>
      <c r="G90" s="209" t="s">
        <v>1200</v>
      </c>
      <c r="H90" s="210">
        <v>1</v>
      </c>
      <c r="I90" s="211"/>
      <c r="J90" s="212">
        <f>ROUND(I90*H90,2)</f>
        <v>0</v>
      </c>
      <c r="K90" s="208" t="s">
        <v>19</v>
      </c>
      <c r="L90" s="46"/>
      <c r="M90" s="213" t="s">
        <v>19</v>
      </c>
      <c r="N90" s="214" t="s">
        <v>46</v>
      </c>
      <c r="O90" s="86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7" t="s">
        <v>141</v>
      </c>
      <c r="AT90" s="217" t="s">
        <v>136</v>
      </c>
      <c r="AU90" s="217" t="s">
        <v>83</v>
      </c>
      <c r="AY90" s="19" t="s">
        <v>134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9" t="s">
        <v>83</v>
      </c>
      <c r="BK90" s="218">
        <f>ROUND(I90*H90,2)</f>
        <v>0</v>
      </c>
      <c r="BL90" s="19" t="s">
        <v>141</v>
      </c>
      <c r="BM90" s="217" t="s">
        <v>1205</v>
      </c>
    </row>
    <row r="91" s="2" customFormat="1">
      <c r="A91" s="40"/>
      <c r="B91" s="41"/>
      <c r="C91" s="42"/>
      <c r="D91" s="226" t="s">
        <v>740</v>
      </c>
      <c r="E91" s="42"/>
      <c r="F91" s="278" t="s">
        <v>1206</v>
      </c>
      <c r="G91" s="42"/>
      <c r="H91" s="42"/>
      <c r="I91" s="221"/>
      <c r="J91" s="42"/>
      <c r="K91" s="42"/>
      <c r="L91" s="46"/>
      <c r="M91" s="222"/>
      <c r="N91" s="223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740</v>
      </c>
      <c r="AU91" s="19" t="s">
        <v>83</v>
      </c>
    </row>
    <row r="92" s="12" customFormat="1" ht="22.8" customHeight="1">
      <c r="A92" s="12"/>
      <c r="B92" s="190"/>
      <c r="C92" s="191"/>
      <c r="D92" s="192" t="s">
        <v>74</v>
      </c>
      <c r="E92" s="204" t="s">
        <v>75</v>
      </c>
      <c r="F92" s="204" t="s">
        <v>1207</v>
      </c>
      <c r="G92" s="191"/>
      <c r="H92" s="191"/>
      <c r="I92" s="194"/>
      <c r="J92" s="205">
        <f>BK92</f>
        <v>0</v>
      </c>
      <c r="K92" s="191"/>
      <c r="L92" s="196"/>
      <c r="M92" s="197"/>
      <c r="N92" s="198"/>
      <c r="O92" s="198"/>
      <c r="P92" s="199">
        <f>SUM(P93:P110)</f>
        <v>0</v>
      </c>
      <c r="Q92" s="198"/>
      <c r="R92" s="199">
        <f>SUM(R93:R110)</f>
        <v>0</v>
      </c>
      <c r="S92" s="198"/>
      <c r="T92" s="200">
        <f>SUM(T93:T110)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1" t="s">
        <v>167</v>
      </c>
      <c r="AT92" s="202" t="s">
        <v>74</v>
      </c>
      <c r="AU92" s="202" t="s">
        <v>83</v>
      </c>
      <c r="AY92" s="201" t="s">
        <v>134</v>
      </c>
      <c r="BK92" s="203">
        <f>SUM(BK93:BK110)</f>
        <v>0</v>
      </c>
    </row>
    <row r="93" s="2" customFormat="1" ht="16.5" customHeight="1">
      <c r="A93" s="40"/>
      <c r="B93" s="41"/>
      <c r="C93" s="206" t="s">
        <v>188</v>
      </c>
      <c r="D93" s="206" t="s">
        <v>136</v>
      </c>
      <c r="E93" s="207" t="s">
        <v>1208</v>
      </c>
      <c r="F93" s="208" t="s">
        <v>1209</v>
      </c>
      <c r="G93" s="209" t="s">
        <v>1200</v>
      </c>
      <c r="H93" s="210">
        <v>1</v>
      </c>
      <c r="I93" s="211"/>
      <c r="J93" s="212">
        <f>ROUND(I93*H93,2)</f>
        <v>0</v>
      </c>
      <c r="K93" s="208" t="s">
        <v>19</v>
      </c>
      <c r="L93" s="46"/>
      <c r="M93" s="213" t="s">
        <v>19</v>
      </c>
      <c r="N93" s="214" t="s">
        <v>46</v>
      </c>
      <c r="O93" s="86"/>
      <c r="P93" s="215">
        <f>O93*H93</f>
        <v>0</v>
      </c>
      <c r="Q93" s="215">
        <v>0</v>
      </c>
      <c r="R93" s="215">
        <f>Q93*H93</f>
        <v>0</v>
      </c>
      <c r="S93" s="215">
        <v>0</v>
      </c>
      <c r="T93" s="216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7" t="s">
        <v>1210</v>
      </c>
      <c r="AT93" s="217" t="s">
        <v>136</v>
      </c>
      <c r="AU93" s="217" t="s">
        <v>85</v>
      </c>
      <c r="AY93" s="19" t="s">
        <v>134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9" t="s">
        <v>83</v>
      </c>
      <c r="BK93" s="218">
        <f>ROUND(I93*H93,2)</f>
        <v>0</v>
      </c>
      <c r="BL93" s="19" t="s">
        <v>1210</v>
      </c>
      <c r="BM93" s="217" t="s">
        <v>1211</v>
      </c>
    </row>
    <row r="94" s="2" customFormat="1" ht="16.5" customHeight="1">
      <c r="A94" s="40"/>
      <c r="B94" s="41"/>
      <c r="C94" s="206" t="s">
        <v>194</v>
      </c>
      <c r="D94" s="206" t="s">
        <v>136</v>
      </c>
      <c r="E94" s="207" t="s">
        <v>1212</v>
      </c>
      <c r="F94" s="208" t="s">
        <v>1213</v>
      </c>
      <c r="G94" s="209" t="s">
        <v>1200</v>
      </c>
      <c r="H94" s="210">
        <v>1</v>
      </c>
      <c r="I94" s="211"/>
      <c r="J94" s="212">
        <f>ROUND(I94*H94,2)</f>
        <v>0</v>
      </c>
      <c r="K94" s="208" t="s">
        <v>19</v>
      </c>
      <c r="L94" s="46"/>
      <c r="M94" s="213" t="s">
        <v>19</v>
      </c>
      <c r="N94" s="214" t="s">
        <v>46</v>
      </c>
      <c r="O94" s="86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7" t="s">
        <v>1210</v>
      </c>
      <c r="AT94" s="217" t="s">
        <v>136</v>
      </c>
      <c r="AU94" s="217" t="s">
        <v>85</v>
      </c>
      <c r="AY94" s="19" t="s">
        <v>134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9" t="s">
        <v>83</v>
      </c>
      <c r="BK94" s="218">
        <f>ROUND(I94*H94,2)</f>
        <v>0</v>
      </c>
      <c r="BL94" s="19" t="s">
        <v>1210</v>
      </c>
      <c r="BM94" s="217" t="s">
        <v>1214</v>
      </c>
    </row>
    <row r="95" s="2" customFormat="1" ht="16.5" customHeight="1">
      <c r="A95" s="40"/>
      <c r="B95" s="41"/>
      <c r="C95" s="206" t="s">
        <v>173</v>
      </c>
      <c r="D95" s="206" t="s">
        <v>136</v>
      </c>
      <c r="E95" s="207" t="s">
        <v>1215</v>
      </c>
      <c r="F95" s="208" t="s">
        <v>1216</v>
      </c>
      <c r="G95" s="209" t="s">
        <v>1200</v>
      </c>
      <c r="H95" s="210">
        <v>1</v>
      </c>
      <c r="I95" s="211"/>
      <c r="J95" s="212">
        <f>ROUND(I95*H95,2)</f>
        <v>0</v>
      </c>
      <c r="K95" s="208" t="s">
        <v>19</v>
      </c>
      <c r="L95" s="46"/>
      <c r="M95" s="213" t="s">
        <v>19</v>
      </c>
      <c r="N95" s="214" t="s">
        <v>46</v>
      </c>
      <c r="O95" s="86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7" t="s">
        <v>1210</v>
      </c>
      <c r="AT95" s="217" t="s">
        <v>136</v>
      </c>
      <c r="AU95" s="217" t="s">
        <v>85</v>
      </c>
      <c r="AY95" s="19" t="s">
        <v>134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9" t="s">
        <v>83</v>
      </c>
      <c r="BK95" s="218">
        <f>ROUND(I95*H95,2)</f>
        <v>0</v>
      </c>
      <c r="BL95" s="19" t="s">
        <v>1210</v>
      </c>
      <c r="BM95" s="217" t="s">
        <v>1217</v>
      </c>
    </row>
    <row r="96" s="2" customFormat="1" ht="16.5" customHeight="1">
      <c r="A96" s="40"/>
      <c r="B96" s="41"/>
      <c r="C96" s="206" t="s">
        <v>210</v>
      </c>
      <c r="D96" s="206" t="s">
        <v>136</v>
      </c>
      <c r="E96" s="207" t="s">
        <v>1218</v>
      </c>
      <c r="F96" s="208" t="s">
        <v>1219</v>
      </c>
      <c r="G96" s="209" t="s">
        <v>1200</v>
      </c>
      <c r="H96" s="210">
        <v>1</v>
      </c>
      <c r="I96" s="211"/>
      <c r="J96" s="212">
        <f>ROUND(I96*H96,2)</f>
        <v>0</v>
      </c>
      <c r="K96" s="208" t="s">
        <v>19</v>
      </c>
      <c r="L96" s="46"/>
      <c r="M96" s="213" t="s">
        <v>19</v>
      </c>
      <c r="N96" s="214" t="s">
        <v>46</v>
      </c>
      <c r="O96" s="86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7" t="s">
        <v>1210</v>
      </c>
      <c r="AT96" s="217" t="s">
        <v>136</v>
      </c>
      <c r="AU96" s="217" t="s">
        <v>85</v>
      </c>
      <c r="AY96" s="19" t="s">
        <v>134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9" t="s">
        <v>83</v>
      </c>
      <c r="BK96" s="218">
        <f>ROUND(I96*H96,2)</f>
        <v>0</v>
      </c>
      <c r="BL96" s="19" t="s">
        <v>1210</v>
      </c>
      <c r="BM96" s="217" t="s">
        <v>1220</v>
      </c>
    </row>
    <row r="97" s="2" customFormat="1" ht="16.5" customHeight="1">
      <c r="A97" s="40"/>
      <c r="B97" s="41"/>
      <c r="C97" s="206" t="s">
        <v>217</v>
      </c>
      <c r="D97" s="206" t="s">
        <v>136</v>
      </c>
      <c r="E97" s="207" t="s">
        <v>1221</v>
      </c>
      <c r="F97" s="208" t="s">
        <v>1222</v>
      </c>
      <c r="G97" s="209" t="s">
        <v>1200</v>
      </c>
      <c r="H97" s="210">
        <v>1</v>
      </c>
      <c r="I97" s="211"/>
      <c r="J97" s="212">
        <f>ROUND(I97*H97,2)</f>
        <v>0</v>
      </c>
      <c r="K97" s="208" t="s">
        <v>19</v>
      </c>
      <c r="L97" s="46"/>
      <c r="M97" s="213" t="s">
        <v>19</v>
      </c>
      <c r="N97" s="214" t="s">
        <v>46</v>
      </c>
      <c r="O97" s="86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7" t="s">
        <v>1210</v>
      </c>
      <c r="AT97" s="217" t="s">
        <v>136</v>
      </c>
      <c r="AU97" s="217" t="s">
        <v>85</v>
      </c>
      <c r="AY97" s="19" t="s">
        <v>134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9" t="s">
        <v>83</v>
      </c>
      <c r="BK97" s="218">
        <f>ROUND(I97*H97,2)</f>
        <v>0</v>
      </c>
      <c r="BL97" s="19" t="s">
        <v>1210</v>
      </c>
      <c r="BM97" s="217" t="s">
        <v>1223</v>
      </c>
    </row>
    <row r="98" s="2" customFormat="1">
      <c r="A98" s="40"/>
      <c r="B98" s="41"/>
      <c r="C98" s="42"/>
      <c r="D98" s="226" t="s">
        <v>740</v>
      </c>
      <c r="E98" s="42"/>
      <c r="F98" s="278" t="s">
        <v>1224</v>
      </c>
      <c r="G98" s="42"/>
      <c r="H98" s="42"/>
      <c r="I98" s="221"/>
      <c r="J98" s="42"/>
      <c r="K98" s="42"/>
      <c r="L98" s="46"/>
      <c r="M98" s="222"/>
      <c r="N98" s="223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740</v>
      </c>
      <c r="AU98" s="19" t="s">
        <v>85</v>
      </c>
    </row>
    <row r="99" s="2" customFormat="1" ht="16.5" customHeight="1">
      <c r="A99" s="40"/>
      <c r="B99" s="41"/>
      <c r="C99" s="206" t="s">
        <v>222</v>
      </c>
      <c r="D99" s="206" t="s">
        <v>136</v>
      </c>
      <c r="E99" s="207" t="s">
        <v>1225</v>
      </c>
      <c r="F99" s="208" t="s">
        <v>1226</v>
      </c>
      <c r="G99" s="209" t="s">
        <v>1200</v>
      </c>
      <c r="H99" s="210">
        <v>1</v>
      </c>
      <c r="I99" s="211"/>
      <c r="J99" s="212">
        <f>ROUND(I99*H99,2)</f>
        <v>0</v>
      </c>
      <c r="K99" s="208" t="s">
        <v>19</v>
      </c>
      <c r="L99" s="46"/>
      <c r="M99" s="213" t="s">
        <v>19</v>
      </c>
      <c r="N99" s="214" t="s">
        <v>46</v>
      </c>
      <c r="O99" s="86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1210</v>
      </c>
      <c r="AT99" s="217" t="s">
        <v>136</v>
      </c>
      <c r="AU99" s="217" t="s">
        <v>85</v>
      </c>
      <c r="AY99" s="19" t="s">
        <v>134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9" t="s">
        <v>83</v>
      </c>
      <c r="BK99" s="218">
        <f>ROUND(I99*H99,2)</f>
        <v>0</v>
      </c>
      <c r="BL99" s="19" t="s">
        <v>1210</v>
      </c>
      <c r="BM99" s="217" t="s">
        <v>1227</v>
      </c>
    </row>
    <row r="100" s="2" customFormat="1" ht="16.5" customHeight="1">
      <c r="A100" s="40"/>
      <c r="B100" s="41"/>
      <c r="C100" s="206" t="s">
        <v>230</v>
      </c>
      <c r="D100" s="206" t="s">
        <v>136</v>
      </c>
      <c r="E100" s="207" t="s">
        <v>1228</v>
      </c>
      <c r="F100" s="208" t="s">
        <v>1229</v>
      </c>
      <c r="G100" s="209" t="s">
        <v>1200</v>
      </c>
      <c r="H100" s="210">
        <v>1</v>
      </c>
      <c r="I100" s="211"/>
      <c r="J100" s="212">
        <f>ROUND(I100*H100,2)</f>
        <v>0</v>
      </c>
      <c r="K100" s="208" t="s">
        <v>19</v>
      </c>
      <c r="L100" s="46"/>
      <c r="M100" s="213" t="s">
        <v>19</v>
      </c>
      <c r="N100" s="214" t="s">
        <v>46</v>
      </c>
      <c r="O100" s="86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7" t="s">
        <v>1230</v>
      </c>
      <c r="AT100" s="217" t="s">
        <v>136</v>
      </c>
      <c r="AU100" s="217" t="s">
        <v>85</v>
      </c>
      <c r="AY100" s="19" t="s">
        <v>134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9" t="s">
        <v>83</v>
      </c>
      <c r="BK100" s="218">
        <f>ROUND(I100*H100,2)</f>
        <v>0</v>
      </c>
      <c r="BL100" s="19" t="s">
        <v>1230</v>
      </c>
      <c r="BM100" s="217" t="s">
        <v>1231</v>
      </c>
    </row>
    <row r="101" s="2" customFormat="1" ht="16.5" customHeight="1">
      <c r="A101" s="40"/>
      <c r="B101" s="41"/>
      <c r="C101" s="206" t="s">
        <v>8</v>
      </c>
      <c r="D101" s="206" t="s">
        <v>136</v>
      </c>
      <c r="E101" s="207" t="s">
        <v>1232</v>
      </c>
      <c r="F101" s="208" t="s">
        <v>1233</v>
      </c>
      <c r="G101" s="209" t="s">
        <v>1200</v>
      </c>
      <c r="H101" s="210">
        <v>1</v>
      </c>
      <c r="I101" s="211"/>
      <c r="J101" s="212">
        <f>ROUND(I101*H101,2)</f>
        <v>0</v>
      </c>
      <c r="K101" s="208" t="s">
        <v>19</v>
      </c>
      <c r="L101" s="46"/>
      <c r="M101" s="213" t="s">
        <v>19</v>
      </c>
      <c r="N101" s="214" t="s">
        <v>46</v>
      </c>
      <c r="O101" s="86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7" t="s">
        <v>1210</v>
      </c>
      <c r="AT101" s="217" t="s">
        <v>136</v>
      </c>
      <c r="AU101" s="217" t="s">
        <v>85</v>
      </c>
      <c r="AY101" s="19" t="s">
        <v>134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9" t="s">
        <v>83</v>
      </c>
      <c r="BK101" s="218">
        <f>ROUND(I101*H101,2)</f>
        <v>0</v>
      </c>
      <c r="BL101" s="19" t="s">
        <v>1210</v>
      </c>
      <c r="BM101" s="217" t="s">
        <v>1234</v>
      </c>
    </row>
    <row r="102" s="2" customFormat="1">
      <c r="A102" s="40"/>
      <c r="B102" s="41"/>
      <c r="C102" s="42"/>
      <c r="D102" s="226" t="s">
        <v>740</v>
      </c>
      <c r="E102" s="42"/>
      <c r="F102" s="278" t="s">
        <v>1235</v>
      </c>
      <c r="G102" s="42"/>
      <c r="H102" s="42"/>
      <c r="I102" s="221"/>
      <c r="J102" s="42"/>
      <c r="K102" s="42"/>
      <c r="L102" s="46"/>
      <c r="M102" s="222"/>
      <c r="N102" s="223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740</v>
      </c>
      <c r="AU102" s="19" t="s">
        <v>85</v>
      </c>
    </row>
    <row r="103" s="2" customFormat="1" ht="16.5" customHeight="1">
      <c r="A103" s="40"/>
      <c r="B103" s="41"/>
      <c r="C103" s="206" t="s">
        <v>241</v>
      </c>
      <c r="D103" s="206" t="s">
        <v>136</v>
      </c>
      <c r="E103" s="207" t="s">
        <v>1236</v>
      </c>
      <c r="F103" s="208" t="s">
        <v>1237</v>
      </c>
      <c r="G103" s="209" t="s">
        <v>1200</v>
      </c>
      <c r="H103" s="210">
        <v>1</v>
      </c>
      <c r="I103" s="211"/>
      <c r="J103" s="212">
        <f>ROUND(I103*H103,2)</f>
        <v>0</v>
      </c>
      <c r="K103" s="208" t="s">
        <v>19</v>
      </c>
      <c r="L103" s="46"/>
      <c r="M103" s="213" t="s">
        <v>19</v>
      </c>
      <c r="N103" s="214" t="s">
        <v>46</v>
      </c>
      <c r="O103" s="86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7" t="s">
        <v>1210</v>
      </c>
      <c r="AT103" s="217" t="s">
        <v>136</v>
      </c>
      <c r="AU103" s="217" t="s">
        <v>85</v>
      </c>
      <c r="AY103" s="19" t="s">
        <v>134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9" t="s">
        <v>83</v>
      </c>
      <c r="BK103" s="218">
        <f>ROUND(I103*H103,2)</f>
        <v>0</v>
      </c>
      <c r="BL103" s="19" t="s">
        <v>1210</v>
      </c>
      <c r="BM103" s="217" t="s">
        <v>1238</v>
      </c>
    </row>
    <row r="104" s="2" customFormat="1" ht="37.8" customHeight="1">
      <c r="A104" s="40"/>
      <c r="B104" s="41"/>
      <c r="C104" s="206" t="s">
        <v>250</v>
      </c>
      <c r="D104" s="206" t="s">
        <v>136</v>
      </c>
      <c r="E104" s="207" t="s">
        <v>1239</v>
      </c>
      <c r="F104" s="208" t="s">
        <v>1240</v>
      </c>
      <c r="G104" s="209" t="s">
        <v>1200</v>
      </c>
      <c r="H104" s="210">
        <v>1</v>
      </c>
      <c r="I104" s="211"/>
      <c r="J104" s="212">
        <f>ROUND(I104*H104,2)</f>
        <v>0</v>
      </c>
      <c r="K104" s="208" t="s">
        <v>19</v>
      </c>
      <c r="L104" s="46"/>
      <c r="M104" s="213" t="s">
        <v>19</v>
      </c>
      <c r="N104" s="214" t="s">
        <v>46</v>
      </c>
      <c r="O104" s="86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7" t="s">
        <v>1210</v>
      </c>
      <c r="AT104" s="217" t="s">
        <v>136</v>
      </c>
      <c r="AU104" s="217" t="s">
        <v>85</v>
      </c>
      <c r="AY104" s="19" t="s">
        <v>134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9" t="s">
        <v>83</v>
      </c>
      <c r="BK104" s="218">
        <f>ROUND(I104*H104,2)</f>
        <v>0</v>
      </c>
      <c r="BL104" s="19" t="s">
        <v>1210</v>
      </c>
      <c r="BM104" s="217" t="s">
        <v>1241</v>
      </c>
    </row>
    <row r="105" s="2" customFormat="1" ht="16.5" customHeight="1">
      <c r="A105" s="40"/>
      <c r="B105" s="41"/>
      <c r="C105" s="206" t="s">
        <v>256</v>
      </c>
      <c r="D105" s="206" t="s">
        <v>136</v>
      </c>
      <c r="E105" s="207" t="s">
        <v>1242</v>
      </c>
      <c r="F105" s="208" t="s">
        <v>1243</v>
      </c>
      <c r="G105" s="209" t="s">
        <v>1200</v>
      </c>
      <c r="H105" s="210">
        <v>1</v>
      </c>
      <c r="I105" s="211"/>
      <c r="J105" s="212">
        <f>ROUND(I105*H105,2)</f>
        <v>0</v>
      </c>
      <c r="K105" s="208" t="s">
        <v>19</v>
      </c>
      <c r="L105" s="46"/>
      <c r="M105" s="213" t="s">
        <v>19</v>
      </c>
      <c r="N105" s="214" t="s">
        <v>46</v>
      </c>
      <c r="O105" s="86"/>
      <c r="P105" s="215">
        <f>O105*H105</f>
        <v>0</v>
      </c>
      <c r="Q105" s="215">
        <v>0</v>
      </c>
      <c r="R105" s="215">
        <f>Q105*H105</f>
        <v>0</v>
      </c>
      <c r="S105" s="215">
        <v>0</v>
      </c>
      <c r="T105" s="216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7" t="s">
        <v>1210</v>
      </c>
      <c r="AT105" s="217" t="s">
        <v>136</v>
      </c>
      <c r="AU105" s="217" t="s">
        <v>85</v>
      </c>
      <c r="AY105" s="19" t="s">
        <v>134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9" t="s">
        <v>83</v>
      </c>
      <c r="BK105" s="218">
        <f>ROUND(I105*H105,2)</f>
        <v>0</v>
      </c>
      <c r="BL105" s="19" t="s">
        <v>1210</v>
      </c>
      <c r="BM105" s="217" t="s">
        <v>1244</v>
      </c>
    </row>
    <row r="106" s="2" customFormat="1" ht="16.5" customHeight="1">
      <c r="A106" s="40"/>
      <c r="B106" s="41"/>
      <c r="C106" s="206" t="s">
        <v>200</v>
      </c>
      <c r="D106" s="206" t="s">
        <v>136</v>
      </c>
      <c r="E106" s="207" t="s">
        <v>1245</v>
      </c>
      <c r="F106" s="208" t="s">
        <v>1246</v>
      </c>
      <c r="G106" s="209" t="s">
        <v>1200</v>
      </c>
      <c r="H106" s="210">
        <v>1</v>
      </c>
      <c r="I106" s="211"/>
      <c r="J106" s="212">
        <f>ROUND(I106*H106,2)</f>
        <v>0</v>
      </c>
      <c r="K106" s="208" t="s">
        <v>19</v>
      </c>
      <c r="L106" s="46"/>
      <c r="M106" s="213" t="s">
        <v>19</v>
      </c>
      <c r="N106" s="214" t="s">
        <v>46</v>
      </c>
      <c r="O106" s="86"/>
      <c r="P106" s="215">
        <f>O106*H106</f>
        <v>0</v>
      </c>
      <c r="Q106" s="215">
        <v>0</v>
      </c>
      <c r="R106" s="215">
        <f>Q106*H106</f>
        <v>0</v>
      </c>
      <c r="S106" s="215">
        <v>0</v>
      </c>
      <c r="T106" s="216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7" t="s">
        <v>1210</v>
      </c>
      <c r="AT106" s="217" t="s">
        <v>136</v>
      </c>
      <c r="AU106" s="217" t="s">
        <v>85</v>
      </c>
      <c r="AY106" s="19" t="s">
        <v>134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9" t="s">
        <v>83</v>
      </c>
      <c r="BK106" s="218">
        <f>ROUND(I106*H106,2)</f>
        <v>0</v>
      </c>
      <c r="BL106" s="19" t="s">
        <v>1210</v>
      </c>
      <c r="BM106" s="217" t="s">
        <v>1247</v>
      </c>
    </row>
    <row r="107" s="2" customFormat="1" ht="16.5" customHeight="1">
      <c r="A107" s="40"/>
      <c r="B107" s="41"/>
      <c r="C107" s="206" t="s">
        <v>266</v>
      </c>
      <c r="D107" s="206" t="s">
        <v>136</v>
      </c>
      <c r="E107" s="207" t="s">
        <v>1248</v>
      </c>
      <c r="F107" s="208" t="s">
        <v>1249</v>
      </c>
      <c r="G107" s="209" t="s">
        <v>1200</v>
      </c>
      <c r="H107" s="210">
        <v>1</v>
      </c>
      <c r="I107" s="211"/>
      <c r="J107" s="212">
        <f>ROUND(I107*H107,2)</f>
        <v>0</v>
      </c>
      <c r="K107" s="208" t="s">
        <v>19</v>
      </c>
      <c r="L107" s="46"/>
      <c r="M107" s="213" t="s">
        <v>19</v>
      </c>
      <c r="N107" s="214" t="s">
        <v>46</v>
      </c>
      <c r="O107" s="86"/>
      <c r="P107" s="215">
        <f>O107*H107</f>
        <v>0</v>
      </c>
      <c r="Q107" s="215">
        <v>0</v>
      </c>
      <c r="R107" s="215">
        <f>Q107*H107</f>
        <v>0</v>
      </c>
      <c r="S107" s="215">
        <v>0</v>
      </c>
      <c r="T107" s="216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7" t="s">
        <v>1210</v>
      </c>
      <c r="AT107" s="217" t="s">
        <v>136</v>
      </c>
      <c r="AU107" s="217" t="s">
        <v>85</v>
      </c>
      <c r="AY107" s="19" t="s">
        <v>134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9" t="s">
        <v>83</v>
      </c>
      <c r="BK107" s="218">
        <f>ROUND(I107*H107,2)</f>
        <v>0</v>
      </c>
      <c r="BL107" s="19" t="s">
        <v>1210</v>
      </c>
      <c r="BM107" s="217" t="s">
        <v>1250</v>
      </c>
    </row>
    <row r="108" s="2" customFormat="1" ht="16.5" customHeight="1">
      <c r="A108" s="40"/>
      <c r="B108" s="41"/>
      <c r="C108" s="206" t="s">
        <v>7</v>
      </c>
      <c r="D108" s="206" t="s">
        <v>136</v>
      </c>
      <c r="E108" s="207" t="s">
        <v>1251</v>
      </c>
      <c r="F108" s="208" t="s">
        <v>1252</v>
      </c>
      <c r="G108" s="209" t="s">
        <v>1200</v>
      </c>
      <c r="H108" s="210">
        <v>1</v>
      </c>
      <c r="I108" s="211"/>
      <c r="J108" s="212">
        <f>ROUND(I108*H108,2)</f>
        <v>0</v>
      </c>
      <c r="K108" s="208" t="s">
        <v>19</v>
      </c>
      <c r="L108" s="46"/>
      <c r="M108" s="213" t="s">
        <v>19</v>
      </c>
      <c r="N108" s="214" t="s">
        <v>46</v>
      </c>
      <c r="O108" s="86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7" t="s">
        <v>1230</v>
      </c>
      <c r="AT108" s="217" t="s">
        <v>136</v>
      </c>
      <c r="AU108" s="217" t="s">
        <v>85</v>
      </c>
      <c r="AY108" s="19" t="s">
        <v>134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9" t="s">
        <v>83</v>
      </c>
      <c r="BK108" s="218">
        <f>ROUND(I108*H108,2)</f>
        <v>0</v>
      </c>
      <c r="BL108" s="19" t="s">
        <v>1230</v>
      </c>
      <c r="BM108" s="217" t="s">
        <v>1253</v>
      </c>
    </row>
    <row r="109" s="2" customFormat="1" ht="16.5" customHeight="1">
      <c r="A109" s="40"/>
      <c r="B109" s="41"/>
      <c r="C109" s="206" t="s">
        <v>277</v>
      </c>
      <c r="D109" s="206" t="s">
        <v>136</v>
      </c>
      <c r="E109" s="207" t="s">
        <v>1254</v>
      </c>
      <c r="F109" s="208" t="s">
        <v>1255</v>
      </c>
      <c r="G109" s="209" t="s">
        <v>1200</v>
      </c>
      <c r="H109" s="210">
        <v>1</v>
      </c>
      <c r="I109" s="211"/>
      <c r="J109" s="212">
        <f>ROUND(I109*H109,2)</f>
        <v>0</v>
      </c>
      <c r="K109" s="208" t="s">
        <v>19</v>
      </c>
      <c r="L109" s="46"/>
      <c r="M109" s="213" t="s">
        <v>19</v>
      </c>
      <c r="N109" s="214" t="s">
        <v>46</v>
      </c>
      <c r="O109" s="86"/>
      <c r="P109" s="215">
        <f>O109*H109</f>
        <v>0</v>
      </c>
      <c r="Q109" s="215">
        <v>0</v>
      </c>
      <c r="R109" s="215">
        <f>Q109*H109</f>
        <v>0</v>
      </c>
      <c r="S109" s="215">
        <v>0</v>
      </c>
      <c r="T109" s="216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7" t="s">
        <v>1210</v>
      </c>
      <c r="AT109" s="217" t="s">
        <v>136</v>
      </c>
      <c r="AU109" s="217" t="s">
        <v>85</v>
      </c>
      <c r="AY109" s="19" t="s">
        <v>134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9" t="s">
        <v>83</v>
      </c>
      <c r="BK109" s="218">
        <f>ROUND(I109*H109,2)</f>
        <v>0</v>
      </c>
      <c r="BL109" s="19" t="s">
        <v>1210</v>
      </c>
      <c r="BM109" s="217" t="s">
        <v>1256</v>
      </c>
    </row>
    <row r="110" s="2" customFormat="1">
      <c r="A110" s="40"/>
      <c r="B110" s="41"/>
      <c r="C110" s="42"/>
      <c r="D110" s="226" t="s">
        <v>740</v>
      </c>
      <c r="E110" s="42"/>
      <c r="F110" s="278" t="s">
        <v>1257</v>
      </c>
      <c r="G110" s="42"/>
      <c r="H110" s="42"/>
      <c r="I110" s="221"/>
      <c r="J110" s="42"/>
      <c r="K110" s="42"/>
      <c r="L110" s="46"/>
      <c r="M110" s="279"/>
      <c r="N110" s="280"/>
      <c r="O110" s="281"/>
      <c r="P110" s="281"/>
      <c r="Q110" s="281"/>
      <c r="R110" s="281"/>
      <c r="S110" s="281"/>
      <c r="T110" s="282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740</v>
      </c>
      <c r="AU110" s="19" t="s">
        <v>85</v>
      </c>
    </row>
    <row r="111" s="2" customFormat="1" ht="6.96" customHeight="1">
      <c r="A111" s="40"/>
      <c r="B111" s="61"/>
      <c r="C111" s="62"/>
      <c r="D111" s="62"/>
      <c r="E111" s="62"/>
      <c r="F111" s="62"/>
      <c r="G111" s="62"/>
      <c r="H111" s="62"/>
      <c r="I111" s="62"/>
      <c r="J111" s="62"/>
      <c r="K111" s="62"/>
      <c r="L111" s="46"/>
      <c r="M111" s="40"/>
      <c r="O111" s="40"/>
      <c r="P111" s="40"/>
      <c r="Q111" s="40"/>
      <c r="R111" s="40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</row>
  </sheetData>
  <sheetProtection sheet="1" autoFilter="0" formatColumns="0" formatRows="0" objects="1" scenarios="1" spinCount="100000" saltValue="VWwCDTrXO7NSCzvGTswMOVlLfxKBRbDs5vXLbeuI4zUj2xz7uONFdNzkB95XsAwPqX/V4ulv5ihEEFlwoft8YA==" hashValue="BTDh5QA7+Ph0Qf+D5aGxQQQT6zaW9mXO19ywr6p0sKq3pbKzyPzUOLLoM7GAkSqIS78bik0ZnV7RIi2+UMt6fA==" algorithmName="SHA-512" password="CC35"/>
  <autoFilter ref="C80:K110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6" customWidth="1"/>
    <col min="2" max="2" width="1.667969" style="286" customWidth="1"/>
    <col min="3" max="4" width="5" style="286" customWidth="1"/>
    <col min="5" max="5" width="11.66016" style="286" customWidth="1"/>
    <col min="6" max="6" width="9.160156" style="286" customWidth="1"/>
    <col min="7" max="7" width="5" style="286" customWidth="1"/>
    <col min="8" max="8" width="77.83203" style="286" customWidth="1"/>
    <col min="9" max="10" width="20" style="286" customWidth="1"/>
    <col min="11" max="11" width="1.667969" style="286" customWidth="1"/>
  </cols>
  <sheetData>
    <row r="1" s="1" customFormat="1" ht="37.5" customHeight="1"/>
    <row r="2" s="1" customFormat="1" ht="7.5" customHeight="1">
      <c r="B2" s="287"/>
      <c r="C2" s="288"/>
      <c r="D2" s="288"/>
      <c r="E2" s="288"/>
      <c r="F2" s="288"/>
      <c r="G2" s="288"/>
      <c r="H2" s="288"/>
      <c r="I2" s="288"/>
      <c r="J2" s="288"/>
      <c r="K2" s="289"/>
    </row>
    <row r="3" s="17" customFormat="1" ht="45" customHeight="1">
      <c r="B3" s="290"/>
      <c r="C3" s="291" t="s">
        <v>1258</v>
      </c>
      <c r="D3" s="291"/>
      <c r="E3" s="291"/>
      <c r="F3" s="291"/>
      <c r="G3" s="291"/>
      <c r="H3" s="291"/>
      <c r="I3" s="291"/>
      <c r="J3" s="291"/>
      <c r="K3" s="292"/>
    </row>
    <row r="4" s="1" customFormat="1" ht="25.5" customHeight="1">
      <c r="B4" s="293"/>
      <c r="C4" s="294" t="s">
        <v>1259</v>
      </c>
      <c r="D4" s="294"/>
      <c r="E4" s="294"/>
      <c r="F4" s="294"/>
      <c r="G4" s="294"/>
      <c r="H4" s="294"/>
      <c r="I4" s="294"/>
      <c r="J4" s="294"/>
      <c r="K4" s="295"/>
    </row>
    <row r="5" s="1" customFormat="1" ht="5.25" customHeight="1">
      <c r="B5" s="293"/>
      <c r="C5" s="296"/>
      <c r="D5" s="296"/>
      <c r="E5" s="296"/>
      <c r="F5" s="296"/>
      <c r="G5" s="296"/>
      <c r="H5" s="296"/>
      <c r="I5" s="296"/>
      <c r="J5" s="296"/>
      <c r="K5" s="295"/>
    </row>
    <row r="6" s="1" customFormat="1" ht="15" customHeight="1">
      <c r="B6" s="293"/>
      <c r="C6" s="297" t="s">
        <v>1260</v>
      </c>
      <c r="D6" s="297"/>
      <c r="E6" s="297"/>
      <c r="F6" s="297"/>
      <c r="G6" s="297"/>
      <c r="H6" s="297"/>
      <c r="I6" s="297"/>
      <c r="J6" s="297"/>
      <c r="K6" s="295"/>
    </row>
    <row r="7" s="1" customFormat="1" ht="15" customHeight="1">
      <c r="B7" s="298"/>
      <c r="C7" s="297" t="s">
        <v>1261</v>
      </c>
      <c r="D7" s="297"/>
      <c r="E7" s="297"/>
      <c r="F7" s="297"/>
      <c r="G7" s="297"/>
      <c r="H7" s="297"/>
      <c r="I7" s="297"/>
      <c r="J7" s="297"/>
      <c r="K7" s="295"/>
    </row>
    <row r="8" s="1" customFormat="1" ht="12.75" customHeight="1">
      <c r="B8" s="298"/>
      <c r="C8" s="297"/>
      <c r="D8" s="297"/>
      <c r="E8" s="297"/>
      <c r="F8" s="297"/>
      <c r="G8" s="297"/>
      <c r="H8" s="297"/>
      <c r="I8" s="297"/>
      <c r="J8" s="297"/>
      <c r="K8" s="295"/>
    </row>
    <row r="9" s="1" customFormat="1" ht="15" customHeight="1">
      <c r="B9" s="298"/>
      <c r="C9" s="297" t="s">
        <v>1262</v>
      </c>
      <c r="D9" s="297"/>
      <c r="E9" s="297"/>
      <c r="F9" s="297"/>
      <c r="G9" s="297"/>
      <c r="H9" s="297"/>
      <c r="I9" s="297"/>
      <c r="J9" s="297"/>
      <c r="K9" s="295"/>
    </row>
    <row r="10" s="1" customFormat="1" ht="15" customHeight="1">
      <c r="B10" s="298"/>
      <c r="C10" s="297"/>
      <c r="D10" s="297" t="s">
        <v>1263</v>
      </c>
      <c r="E10" s="297"/>
      <c r="F10" s="297"/>
      <c r="G10" s="297"/>
      <c r="H10" s="297"/>
      <c r="I10" s="297"/>
      <c r="J10" s="297"/>
      <c r="K10" s="295"/>
    </row>
    <row r="11" s="1" customFormat="1" ht="15" customHeight="1">
      <c r="B11" s="298"/>
      <c r="C11" s="299"/>
      <c r="D11" s="297" t="s">
        <v>1264</v>
      </c>
      <c r="E11" s="297"/>
      <c r="F11" s="297"/>
      <c r="G11" s="297"/>
      <c r="H11" s="297"/>
      <c r="I11" s="297"/>
      <c r="J11" s="297"/>
      <c r="K11" s="295"/>
    </row>
    <row r="12" s="1" customFormat="1" ht="15" customHeight="1">
      <c r="B12" s="298"/>
      <c r="C12" s="299"/>
      <c r="D12" s="297"/>
      <c r="E12" s="297"/>
      <c r="F12" s="297"/>
      <c r="G12" s="297"/>
      <c r="H12" s="297"/>
      <c r="I12" s="297"/>
      <c r="J12" s="297"/>
      <c r="K12" s="295"/>
    </row>
    <row r="13" s="1" customFormat="1" ht="15" customHeight="1">
      <c r="B13" s="298"/>
      <c r="C13" s="299"/>
      <c r="D13" s="300" t="s">
        <v>1265</v>
      </c>
      <c r="E13" s="297"/>
      <c r="F13" s="297"/>
      <c r="G13" s="297"/>
      <c r="H13" s="297"/>
      <c r="I13" s="297"/>
      <c r="J13" s="297"/>
      <c r="K13" s="295"/>
    </row>
    <row r="14" s="1" customFormat="1" ht="12.75" customHeight="1">
      <c r="B14" s="298"/>
      <c r="C14" s="299"/>
      <c r="D14" s="299"/>
      <c r="E14" s="299"/>
      <c r="F14" s="299"/>
      <c r="G14" s="299"/>
      <c r="H14" s="299"/>
      <c r="I14" s="299"/>
      <c r="J14" s="299"/>
      <c r="K14" s="295"/>
    </row>
    <row r="15" s="1" customFormat="1" ht="15" customHeight="1">
      <c r="B15" s="298"/>
      <c r="C15" s="299"/>
      <c r="D15" s="297" t="s">
        <v>1266</v>
      </c>
      <c r="E15" s="297"/>
      <c r="F15" s="297"/>
      <c r="G15" s="297"/>
      <c r="H15" s="297"/>
      <c r="I15" s="297"/>
      <c r="J15" s="297"/>
      <c r="K15" s="295"/>
    </row>
    <row r="16" s="1" customFormat="1" ht="15" customHeight="1">
      <c r="B16" s="298"/>
      <c r="C16" s="299"/>
      <c r="D16" s="297" t="s">
        <v>1267</v>
      </c>
      <c r="E16" s="297"/>
      <c r="F16" s="297"/>
      <c r="G16" s="297"/>
      <c r="H16" s="297"/>
      <c r="I16" s="297"/>
      <c r="J16" s="297"/>
      <c r="K16" s="295"/>
    </row>
    <row r="17" s="1" customFormat="1" ht="15" customHeight="1">
      <c r="B17" s="298"/>
      <c r="C17" s="299"/>
      <c r="D17" s="297" t="s">
        <v>1268</v>
      </c>
      <c r="E17" s="297"/>
      <c r="F17" s="297"/>
      <c r="G17" s="297"/>
      <c r="H17" s="297"/>
      <c r="I17" s="297"/>
      <c r="J17" s="297"/>
      <c r="K17" s="295"/>
    </row>
    <row r="18" s="1" customFormat="1" ht="15" customHeight="1">
      <c r="B18" s="298"/>
      <c r="C18" s="299"/>
      <c r="D18" s="299"/>
      <c r="E18" s="301" t="s">
        <v>82</v>
      </c>
      <c r="F18" s="297" t="s">
        <v>1269</v>
      </c>
      <c r="G18" s="297"/>
      <c r="H18" s="297"/>
      <c r="I18" s="297"/>
      <c r="J18" s="297"/>
      <c r="K18" s="295"/>
    </row>
    <row r="19" s="1" customFormat="1" ht="15" customHeight="1">
      <c r="B19" s="298"/>
      <c r="C19" s="299"/>
      <c r="D19" s="299"/>
      <c r="E19" s="301" t="s">
        <v>1270</v>
      </c>
      <c r="F19" s="297" t="s">
        <v>1271</v>
      </c>
      <c r="G19" s="297"/>
      <c r="H19" s="297"/>
      <c r="I19" s="297"/>
      <c r="J19" s="297"/>
      <c r="K19" s="295"/>
    </row>
    <row r="20" s="1" customFormat="1" ht="15" customHeight="1">
      <c r="B20" s="298"/>
      <c r="C20" s="299"/>
      <c r="D20" s="299"/>
      <c r="E20" s="301" t="s">
        <v>1272</v>
      </c>
      <c r="F20" s="297" t="s">
        <v>1273</v>
      </c>
      <c r="G20" s="297"/>
      <c r="H20" s="297"/>
      <c r="I20" s="297"/>
      <c r="J20" s="297"/>
      <c r="K20" s="295"/>
    </row>
    <row r="21" s="1" customFormat="1" ht="15" customHeight="1">
      <c r="B21" s="298"/>
      <c r="C21" s="299"/>
      <c r="D21" s="299"/>
      <c r="E21" s="301" t="s">
        <v>1274</v>
      </c>
      <c r="F21" s="297" t="s">
        <v>1275</v>
      </c>
      <c r="G21" s="297"/>
      <c r="H21" s="297"/>
      <c r="I21" s="297"/>
      <c r="J21" s="297"/>
      <c r="K21" s="295"/>
    </row>
    <row r="22" s="1" customFormat="1" ht="15" customHeight="1">
      <c r="B22" s="298"/>
      <c r="C22" s="299"/>
      <c r="D22" s="299"/>
      <c r="E22" s="301" t="s">
        <v>1276</v>
      </c>
      <c r="F22" s="297" t="s">
        <v>1277</v>
      </c>
      <c r="G22" s="297"/>
      <c r="H22" s="297"/>
      <c r="I22" s="297"/>
      <c r="J22" s="297"/>
      <c r="K22" s="295"/>
    </row>
    <row r="23" s="1" customFormat="1" ht="15" customHeight="1">
      <c r="B23" s="298"/>
      <c r="C23" s="299"/>
      <c r="D23" s="299"/>
      <c r="E23" s="301" t="s">
        <v>1278</v>
      </c>
      <c r="F23" s="297" t="s">
        <v>1279</v>
      </c>
      <c r="G23" s="297"/>
      <c r="H23" s="297"/>
      <c r="I23" s="297"/>
      <c r="J23" s="297"/>
      <c r="K23" s="295"/>
    </row>
    <row r="24" s="1" customFormat="1" ht="12.75" customHeight="1">
      <c r="B24" s="298"/>
      <c r="C24" s="299"/>
      <c r="D24" s="299"/>
      <c r="E24" s="299"/>
      <c r="F24" s="299"/>
      <c r="G24" s="299"/>
      <c r="H24" s="299"/>
      <c r="I24" s="299"/>
      <c r="J24" s="299"/>
      <c r="K24" s="295"/>
    </row>
    <row r="25" s="1" customFormat="1" ht="15" customHeight="1">
      <c r="B25" s="298"/>
      <c r="C25" s="297" t="s">
        <v>1280</v>
      </c>
      <c r="D25" s="297"/>
      <c r="E25" s="297"/>
      <c r="F25" s="297"/>
      <c r="G25" s="297"/>
      <c r="H25" s="297"/>
      <c r="I25" s="297"/>
      <c r="J25" s="297"/>
      <c r="K25" s="295"/>
    </row>
    <row r="26" s="1" customFormat="1" ht="15" customHeight="1">
      <c r="B26" s="298"/>
      <c r="C26" s="297" t="s">
        <v>1281</v>
      </c>
      <c r="D26" s="297"/>
      <c r="E26" s="297"/>
      <c r="F26" s="297"/>
      <c r="G26" s="297"/>
      <c r="H26" s="297"/>
      <c r="I26" s="297"/>
      <c r="J26" s="297"/>
      <c r="K26" s="295"/>
    </row>
    <row r="27" s="1" customFormat="1" ht="15" customHeight="1">
      <c r="B27" s="298"/>
      <c r="C27" s="297"/>
      <c r="D27" s="297" t="s">
        <v>1282</v>
      </c>
      <c r="E27" s="297"/>
      <c r="F27" s="297"/>
      <c r="G27" s="297"/>
      <c r="H27" s="297"/>
      <c r="I27" s="297"/>
      <c r="J27" s="297"/>
      <c r="K27" s="295"/>
    </row>
    <row r="28" s="1" customFormat="1" ht="15" customHeight="1">
      <c r="B28" s="298"/>
      <c r="C28" s="299"/>
      <c r="D28" s="297" t="s">
        <v>1283</v>
      </c>
      <c r="E28" s="297"/>
      <c r="F28" s="297"/>
      <c r="G28" s="297"/>
      <c r="H28" s="297"/>
      <c r="I28" s="297"/>
      <c r="J28" s="297"/>
      <c r="K28" s="295"/>
    </row>
    <row r="29" s="1" customFormat="1" ht="12.75" customHeight="1">
      <c r="B29" s="298"/>
      <c r="C29" s="299"/>
      <c r="D29" s="299"/>
      <c r="E29" s="299"/>
      <c r="F29" s="299"/>
      <c r="G29" s="299"/>
      <c r="H29" s="299"/>
      <c r="I29" s="299"/>
      <c r="J29" s="299"/>
      <c r="K29" s="295"/>
    </row>
    <row r="30" s="1" customFormat="1" ht="15" customHeight="1">
      <c r="B30" s="298"/>
      <c r="C30" s="299"/>
      <c r="D30" s="297" t="s">
        <v>1284</v>
      </c>
      <c r="E30" s="297"/>
      <c r="F30" s="297"/>
      <c r="G30" s="297"/>
      <c r="H30" s="297"/>
      <c r="I30" s="297"/>
      <c r="J30" s="297"/>
      <c r="K30" s="295"/>
    </row>
    <row r="31" s="1" customFormat="1" ht="15" customHeight="1">
      <c r="B31" s="298"/>
      <c r="C31" s="299"/>
      <c r="D31" s="297" t="s">
        <v>1285</v>
      </c>
      <c r="E31" s="297"/>
      <c r="F31" s="297"/>
      <c r="G31" s="297"/>
      <c r="H31" s="297"/>
      <c r="I31" s="297"/>
      <c r="J31" s="297"/>
      <c r="K31" s="295"/>
    </row>
    <row r="32" s="1" customFormat="1" ht="12.75" customHeight="1">
      <c r="B32" s="298"/>
      <c r="C32" s="299"/>
      <c r="D32" s="299"/>
      <c r="E32" s="299"/>
      <c r="F32" s="299"/>
      <c r="G32" s="299"/>
      <c r="H32" s="299"/>
      <c r="I32" s="299"/>
      <c r="J32" s="299"/>
      <c r="K32" s="295"/>
    </row>
    <row r="33" s="1" customFormat="1" ht="15" customHeight="1">
      <c r="B33" s="298"/>
      <c r="C33" s="299"/>
      <c r="D33" s="297" t="s">
        <v>1286</v>
      </c>
      <c r="E33" s="297"/>
      <c r="F33" s="297"/>
      <c r="G33" s="297"/>
      <c r="H33" s="297"/>
      <c r="I33" s="297"/>
      <c r="J33" s="297"/>
      <c r="K33" s="295"/>
    </row>
    <row r="34" s="1" customFormat="1" ht="15" customHeight="1">
      <c r="B34" s="298"/>
      <c r="C34" s="299"/>
      <c r="D34" s="297" t="s">
        <v>1287</v>
      </c>
      <c r="E34" s="297"/>
      <c r="F34" s="297"/>
      <c r="G34" s="297"/>
      <c r="H34" s="297"/>
      <c r="I34" s="297"/>
      <c r="J34" s="297"/>
      <c r="K34" s="295"/>
    </row>
    <row r="35" s="1" customFormat="1" ht="15" customHeight="1">
      <c r="B35" s="298"/>
      <c r="C35" s="299"/>
      <c r="D35" s="297" t="s">
        <v>1288</v>
      </c>
      <c r="E35" s="297"/>
      <c r="F35" s="297"/>
      <c r="G35" s="297"/>
      <c r="H35" s="297"/>
      <c r="I35" s="297"/>
      <c r="J35" s="297"/>
      <c r="K35" s="295"/>
    </row>
    <row r="36" s="1" customFormat="1" ht="15" customHeight="1">
      <c r="B36" s="298"/>
      <c r="C36" s="299"/>
      <c r="D36" s="297"/>
      <c r="E36" s="300" t="s">
        <v>120</v>
      </c>
      <c r="F36" s="297"/>
      <c r="G36" s="297" t="s">
        <v>1289</v>
      </c>
      <c r="H36" s="297"/>
      <c r="I36" s="297"/>
      <c r="J36" s="297"/>
      <c r="K36" s="295"/>
    </row>
    <row r="37" s="1" customFormat="1" ht="30.75" customHeight="1">
      <c r="B37" s="298"/>
      <c r="C37" s="299"/>
      <c r="D37" s="297"/>
      <c r="E37" s="300" t="s">
        <v>1290</v>
      </c>
      <c r="F37" s="297"/>
      <c r="G37" s="297" t="s">
        <v>1291</v>
      </c>
      <c r="H37" s="297"/>
      <c r="I37" s="297"/>
      <c r="J37" s="297"/>
      <c r="K37" s="295"/>
    </row>
    <row r="38" s="1" customFormat="1" ht="15" customHeight="1">
      <c r="B38" s="298"/>
      <c r="C38" s="299"/>
      <c r="D38" s="297"/>
      <c r="E38" s="300" t="s">
        <v>56</v>
      </c>
      <c r="F38" s="297"/>
      <c r="G38" s="297" t="s">
        <v>1292</v>
      </c>
      <c r="H38" s="297"/>
      <c r="I38" s="297"/>
      <c r="J38" s="297"/>
      <c r="K38" s="295"/>
    </row>
    <row r="39" s="1" customFormat="1" ht="15" customHeight="1">
      <c r="B39" s="298"/>
      <c r="C39" s="299"/>
      <c r="D39" s="297"/>
      <c r="E39" s="300" t="s">
        <v>57</v>
      </c>
      <c r="F39" s="297"/>
      <c r="G39" s="297" t="s">
        <v>1293</v>
      </c>
      <c r="H39" s="297"/>
      <c r="I39" s="297"/>
      <c r="J39" s="297"/>
      <c r="K39" s="295"/>
    </row>
    <row r="40" s="1" customFormat="1" ht="15" customHeight="1">
      <c r="B40" s="298"/>
      <c r="C40" s="299"/>
      <c r="D40" s="297"/>
      <c r="E40" s="300" t="s">
        <v>121</v>
      </c>
      <c r="F40" s="297"/>
      <c r="G40" s="297" t="s">
        <v>1294</v>
      </c>
      <c r="H40" s="297"/>
      <c r="I40" s="297"/>
      <c r="J40" s="297"/>
      <c r="K40" s="295"/>
    </row>
    <row r="41" s="1" customFormat="1" ht="15" customHeight="1">
      <c r="B41" s="298"/>
      <c r="C41" s="299"/>
      <c r="D41" s="297"/>
      <c r="E41" s="300" t="s">
        <v>122</v>
      </c>
      <c r="F41" s="297"/>
      <c r="G41" s="297" t="s">
        <v>1295</v>
      </c>
      <c r="H41" s="297"/>
      <c r="I41" s="297"/>
      <c r="J41" s="297"/>
      <c r="K41" s="295"/>
    </row>
    <row r="42" s="1" customFormat="1" ht="15" customHeight="1">
      <c r="B42" s="298"/>
      <c r="C42" s="299"/>
      <c r="D42" s="297"/>
      <c r="E42" s="300" t="s">
        <v>1296</v>
      </c>
      <c r="F42" s="297"/>
      <c r="G42" s="297" t="s">
        <v>1297</v>
      </c>
      <c r="H42" s="297"/>
      <c r="I42" s="297"/>
      <c r="J42" s="297"/>
      <c r="K42" s="295"/>
    </row>
    <row r="43" s="1" customFormat="1" ht="15" customHeight="1">
      <c r="B43" s="298"/>
      <c r="C43" s="299"/>
      <c r="D43" s="297"/>
      <c r="E43" s="300"/>
      <c r="F43" s="297"/>
      <c r="G43" s="297" t="s">
        <v>1298</v>
      </c>
      <c r="H43" s="297"/>
      <c r="I43" s="297"/>
      <c r="J43" s="297"/>
      <c r="K43" s="295"/>
    </row>
    <row r="44" s="1" customFormat="1" ht="15" customHeight="1">
      <c r="B44" s="298"/>
      <c r="C44" s="299"/>
      <c r="D44" s="297"/>
      <c r="E44" s="300" t="s">
        <v>1299</v>
      </c>
      <c r="F44" s="297"/>
      <c r="G44" s="297" t="s">
        <v>1300</v>
      </c>
      <c r="H44" s="297"/>
      <c r="I44" s="297"/>
      <c r="J44" s="297"/>
      <c r="K44" s="295"/>
    </row>
    <row r="45" s="1" customFormat="1" ht="15" customHeight="1">
      <c r="B45" s="298"/>
      <c r="C45" s="299"/>
      <c r="D45" s="297"/>
      <c r="E45" s="300" t="s">
        <v>124</v>
      </c>
      <c r="F45" s="297"/>
      <c r="G45" s="297" t="s">
        <v>1301</v>
      </c>
      <c r="H45" s="297"/>
      <c r="I45" s="297"/>
      <c r="J45" s="297"/>
      <c r="K45" s="295"/>
    </row>
    <row r="46" s="1" customFormat="1" ht="12.75" customHeight="1">
      <c r="B46" s="298"/>
      <c r="C46" s="299"/>
      <c r="D46" s="297"/>
      <c r="E46" s="297"/>
      <c r="F46" s="297"/>
      <c r="G46" s="297"/>
      <c r="H46" s="297"/>
      <c r="I46" s="297"/>
      <c r="J46" s="297"/>
      <c r="K46" s="295"/>
    </row>
    <row r="47" s="1" customFormat="1" ht="15" customHeight="1">
      <c r="B47" s="298"/>
      <c r="C47" s="299"/>
      <c r="D47" s="297" t="s">
        <v>1302</v>
      </c>
      <c r="E47" s="297"/>
      <c r="F47" s="297"/>
      <c r="G47" s="297"/>
      <c r="H47" s="297"/>
      <c r="I47" s="297"/>
      <c r="J47" s="297"/>
      <c r="K47" s="295"/>
    </row>
    <row r="48" s="1" customFormat="1" ht="15" customHeight="1">
      <c r="B48" s="298"/>
      <c r="C48" s="299"/>
      <c r="D48" s="299"/>
      <c r="E48" s="297" t="s">
        <v>1303</v>
      </c>
      <c r="F48" s="297"/>
      <c r="G48" s="297"/>
      <c r="H48" s="297"/>
      <c r="I48" s="297"/>
      <c r="J48" s="297"/>
      <c r="K48" s="295"/>
    </row>
    <row r="49" s="1" customFormat="1" ht="15" customHeight="1">
      <c r="B49" s="298"/>
      <c r="C49" s="299"/>
      <c r="D49" s="299"/>
      <c r="E49" s="297" t="s">
        <v>1304</v>
      </c>
      <c r="F49" s="297"/>
      <c r="G49" s="297"/>
      <c r="H49" s="297"/>
      <c r="I49" s="297"/>
      <c r="J49" s="297"/>
      <c r="K49" s="295"/>
    </row>
    <row r="50" s="1" customFormat="1" ht="15" customHeight="1">
      <c r="B50" s="298"/>
      <c r="C50" s="299"/>
      <c r="D50" s="299"/>
      <c r="E50" s="297" t="s">
        <v>1305</v>
      </c>
      <c r="F50" s="297"/>
      <c r="G50" s="297"/>
      <c r="H50" s="297"/>
      <c r="I50" s="297"/>
      <c r="J50" s="297"/>
      <c r="K50" s="295"/>
    </row>
    <row r="51" s="1" customFormat="1" ht="15" customHeight="1">
      <c r="B51" s="298"/>
      <c r="C51" s="299"/>
      <c r="D51" s="297" t="s">
        <v>1306</v>
      </c>
      <c r="E51" s="297"/>
      <c r="F51" s="297"/>
      <c r="G51" s="297"/>
      <c r="H51" s="297"/>
      <c r="I51" s="297"/>
      <c r="J51" s="297"/>
      <c r="K51" s="295"/>
    </row>
    <row r="52" s="1" customFormat="1" ht="25.5" customHeight="1">
      <c r="B52" s="293"/>
      <c r="C52" s="294" t="s">
        <v>1307</v>
      </c>
      <c r="D52" s="294"/>
      <c r="E52" s="294"/>
      <c r="F52" s="294"/>
      <c r="G52" s="294"/>
      <c r="H52" s="294"/>
      <c r="I52" s="294"/>
      <c r="J52" s="294"/>
      <c r="K52" s="295"/>
    </row>
    <row r="53" s="1" customFormat="1" ht="5.25" customHeight="1">
      <c r="B53" s="293"/>
      <c r="C53" s="296"/>
      <c r="D53" s="296"/>
      <c r="E53" s="296"/>
      <c r="F53" s="296"/>
      <c r="G53" s="296"/>
      <c r="H53" s="296"/>
      <c r="I53" s="296"/>
      <c r="J53" s="296"/>
      <c r="K53" s="295"/>
    </row>
    <row r="54" s="1" customFormat="1" ht="15" customHeight="1">
      <c r="B54" s="293"/>
      <c r="C54" s="297" t="s">
        <v>1308</v>
      </c>
      <c r="D54" s="297"/>
      <c r="E54" s="297"/>
      <c r="F54" s="297"/>
      <c r="G54" s="297"/>
      <c r="H54" s="297"/>
      <c r="I54" s="297"/>
      <c r="J54" s="297"/>
      <c r="K54" s="295"/>
    </row>
    <row r="55" s="1" customFormat="1" ht="15" customHeight="1">
      <c r="B55" s="293"/>
      <c r="C55" s="297" t="s">
        <v>1309</v>
      </c>
      <c r="D55" s="297"/>
      <c r="E55" s="297"/>
      <c r="F55" s="297"/>
      <c r="G55" s="297"/>
      <c r="H55" s="297"/>
      <c r="I55" s="297"/>
      <c r="J55" s="297"/>
      <c r="K55" s="295"/>
    </row>
    <row r="56" s="1" customFormat="1" ht="12.75" customHeight="1">
      <c r="B56" s="293"/>
      <c r="C56" s="297"/>
      <c r="D56" s="297"/>
      <c r="E56" s="297"/>
      <c r="F56" s="297"/>
      <c r="G56" s="297"/>
      <c r="H56" s="297"/>
      <c r="I56" s="297"/>
      <c r="J56" s="297"/>
      <c r="K56" s="295"/>
    </row>
    <row r="57" s="1" customFormat="1" ht="15" customHeight="1">
      <c r="B57" s="293"/>
      <c r="C57" s="297" t="s">
        <v>1310</v>
      </c>
      <c r="D57" s="297"/>
      <c r="E57" s="297"/>
      <c r="F57" s="297"/>
      <c r="G57" s="297"/>
      <c r="H57" s="297"/>
      <c r="I57" s="297"/>
      <c r="J57" s="297"/>
      <c r="K57" s="295"/>
    </row>
    <row r="58" s="1" customFormat="1" ht="15" customHeight="1">
      <c r="B58" s="293"/>
      <c r="C58" s="299"/>
      <c r="D58" s="297" t="s">
        <v>1311</v>
      </c>
      <c r="E58" s="297"/>
      <c r="F58" s="297"/>
      <c r="G58" s="297"/>
      <c r="H58" s="297"/>
      <c r="I58" s="297"/>
      <c r="J58" s="297"/>
      <c r="K58" s="295"/>
    </row>
    <row r="59" s="1" customFormat="1" ht="15" customHeight="1">
      <c r="B59" s="293"/>
      <c r="C59" s="299"/>
      <c r="D59" s="297" t="s">
        <v>1312</v>
      </c>
      <c r="E59" s="297"/>
      <c r="F59" s="297"/>
      <c r="G59" s="297"/>
      <c r="H59" s="297"/>
      <c r="I59" s="297"/>
      <c r="J59" s="297"/>
      <c r="K59" s="295"/>
    </row>
    <row r="60" s="1" customFormat="1" ht="15" customHeight="1">
      <c r="B60" s="293"/>
      <c r="C60" s="299"/>
      <c r="D60" s="297" t="s">
        <v>1313</v>
      </c>
      <c r="E60" s="297"/>
      <c r="F60" s="297"/>
      <c r="G60" s="297"/>
      <c r="H60" s="297"/>
      <c r="I60" s="297"/>
      <c r="J60" s="297"/>
      <c r="K60" s="295"/>
    </row>
    <row r="61" s="1" customFormat="1" ht="15" customHeight="1">
      <c r="B61" s="293"/>
      <c r="C61" s="299"/>
      <c r="D61" s="297" t="s">
        <v>1314</v>
      </c>
      <c r="E61" s="297"/>
      <c r="F61" s="297"/>
      <c r="G61" s="297"/>
      <c r="H61" s="297"/>
      <c r="I61" s="297"/>
      <c r="J61" s="297"/>
      <c r="K61" s="295"/>
    </row>
    <row r="62" s="1" customFormat="1" ht="15" customHeight="1">
      <c r="B62" s="293"/>
      <c r="C62" s="299"/>
      <c r="D62" s="302" t="s">
        <v>1315</v>
      </c>
      <c r="E62" s="302"/>
      <c r="F62" s="302"/>
      <c r="G62" s="302"/>
      <c r="H62" s="302"/>
      <c r="I62" s="302"/>
      <c r="J62" s="302"/>
      <c r="K62" s="295"/>
    </row>
    <row r="63" s="1" customFormat="1" ht="15" customHeight="1">
      <c r="B63" s="293"/>
      <c r="C63" s="299"/>
      <c r="D63" s="297" t="s">
        <v>1316</v>
      </c>
      <c r="E63" s="297"/>
      <c r="F63" s="297"/>
      <c r="G63" s="297"/>
      <c r="H63" s="297"/>
      <c r="I63" s="297"/>
      <c r="J63" s="297"/>
      <c r="K63" s="295"/>
    </row>
    <row r="64" s="1" customFormat="1" ht="12.75" customHeight="1">
      <c r="B64" s="293"/>
      <c r="C64" s="299"/>
      <c r="D64" s="299"/>
      <c r="E64" s="303"/>
      <c r="F64" s="299"/>
      <c r="G64" s="299"/>
      <c r="H64" s="299"/>
      <c r="I64" s="299"/>
      <c r="J64" s="299"/>
      <c r="K64" s="295"/>
    </row>
    <row r="65" s="1" customFormat="1" ht="15" customHeight="1">
      <c r="B65" s="293"/>
      <c r="C65" s="299"/>
      <c r="D65" s="297" t="s">
        <v>1317</v>
      </c>
      <c r="E65" s="297"/>
      <c r="F65" s="297"/>
      <c r="G65" s="297"/>
      <c r="H65" s="297"/>
      <c r="I65" s="297"/>
      <c r="J65" s="297"/>
      <c r="K65" s="295"/>
    </row>
    <row r="66" s="1" customFormat="1" ht="15" customHeight="1">
      <c r="B66" s="293"/>
      <c r="C66" s="299"/>
      <c r="D66" s="302" t="s">
        <v>1318</v>
      </c>
      <c r="E66" s="302"/>
      <c r="F66" s="302"/>
      <c r="G66" s="302"/>
      <c r="H66" s="302"/>
      <c r="I66" s="302"/>
      <c r="J66" s="302"/>
      <c r="K66" s="295"/>
    </row>
    <row r="67" s="1" customFormat="1" ht="15" customHeight="1">
      <c r="B67" s="293"/>
      <c r="C67" s="299"/>
      <c r="D67" s="297" t="s">
        <v>1319</v>
      </c>
      <c r="E67" s="297"/>
      <c r="F67" s="297"/>
      <c r="G67" s="297"/>
      <c r="H67" s="297"/>
      <c r="I67" s="297"/>
      <c r="J67" s="297"/>
      <c r="K67" s="295"/>
    </row>
    <row r="68" s="1" customFormat="1" ht="15" customHeight="1">
      <c r="B68" s="293"/>
      <c r="C68" s="299"/>
      <c r="D68" s="297" t="s">
        <v>1320</v>
      </c>
      <c r="E68" s="297"/>
      <c r="F68" s="297"/>
      <c r="G68" s="297"/>
      <c r="H68" s="297"/>
      <c r="I68" s="297"/>
      <c r="J68" s="297"/>
      <c r="K68" s="295"/>
    </row>
    <row r="69" s="1" customFormat="1" ht="15" customHeight="1">
      <c r="B69" s="293"/>
      <c r="C69" s="299"/>
      <c r="D69" s="297" t="s">
        <v>1321</v>
      </c>
      <c r="E69" s="297"/>
      <c r="F69" s="297"/>
      <c r="G69" s="297"/>
      <c r="H69" s="297"/>
      <c r="I69" s="297"/>
      <c r="J69" s="297"/>
      <c r="K69" s="295"/>
    </row>
    <row r="70" s="1" customFormat="1" ht="15" customHeight="1">
      <c r="B70" s="293"/>
      <c r="C70" s="299"/>
      <c r="D70" s="297" t="s">
        <v>1322</v>
      </c>
      <c r="E70" s="297"/>
      <c r="F70" s="297"/>
      <c r="G70" s="297"/>
      <c r="H70" s="297"/>
      <c r="I70" s="297"/>
      <c r="J70" s="297"/>
      <c r="K70" s="295"/>
    </row>
    <row r="71" s="1" customFormat="1" ht="12.75" customHeight="1">
      <c r="B71" s="304"/>
      <c r="C71" s="305"/>
      <c r="D71" s="305"/>
      <c r="E71" s="305"/>
      <c r="F71" s="305"/>
      <c r="G71" s="305"/>
      <c r="H71" s="305"/>
      <c r="I71" s="305"/>
      <c r="J71" s="305"/>
      <c r="K71" s="306"/>
    </row>
    <row r="72" s="1" customFormat="1" ht="18.75" customHeight="1">
      <c r="B72" s="307"/>
      <c r="C72" s="307"/>
      <c r="D72" s="307"/>
      <c r="E72" s="307"/>
      <c r="F72" s="307"/>
      <c r="G72" s="307"/>
      <c r="H72" s="307"/>
      <c r="I72" s="307"/>
      <c r="J72" s="307"/>
      <c r="K72" s="308"/>
    </row>
    <row r="73" s="1" customFormat="1" ht="18.75" customHeight="1">
      <c r="B73" s="308"/>
      <c r="C73" s="308"/>
      <c r="D73" s="308"/>
      <c r="E73" s="308"/>
      <c r="F73" s="308"/>
      <c r="G73" s="308"/>
      <c r="H73" s="308"/>
      <c r="I73" s="308"/>
      <c r="J73" s="308"/>
      <c r="K73" s="308"/>
    </row>
    <row r="74" s="1" customFormat="1" ht="7.5" customHeight="1">
      <c r="B74" s="309"/>
      <c r="C74" s="310"/>
      <c r="D74" s="310"/>
      <c r="E74" s="310"/>
      <c r="F74" s="310"/>
      <c r="G74" s="310"/>
      <c r="H74" s="310"/>
      <c r="I74" s="310"/>
      <c r="J74" s="310"/>
      <c r="K74" s="311"/>
    </row>
    <row r="75" s="1" customFormat="1" ht="45" customHeight="1">
      <c r="B75" s="312"/>
      <c r="C75" s="313" t="s">
        <v>1323</v>
      </c>
      <c r="D75" s="313"/>
      <c r="E75" s="313"/>
      <c r="F75" s="313"/>
      <c r="G75" s="313"/>
      <c r="H75" s="313"/>
      <c r="I75" s="313"/>
      <c r="J75" s="313"/>
      <c r="K75" s="314"/>
    </row>
    <row r="76" s="1" customFormat="1" ht="17.25" customHeight="1">
      <c r="B76" s="312"/>
      <c r="C76" s="315" t="s">
        <v>1324</v>
      </c>
      <c r="D76" s="315"/>
      <c r="E76" s="315"/>
      <c r="F76" s="315" t="s">
        <v>1325</v>
      </c>
      <c r="G76" s="316"/>
      <c r="H76" s="315" t="s">
        <v>57</v>
      </c>
      <c r="I76" s="315" t="s">
        <v>60</v>
      </c>
      <c r="J76" s="315" t="s">
        <v>1326</v>
      </c>
      <c r="K76" s="314"/>
    </row>
    <row r="77" s="1" customFormat="1" ht="17.25" customHeight="1">
      <c r="B77" s="312"/>
      <c r="C77" s="317" t="s">
        <v>1327</v>
      </c>
      <c r="D77" s="317"/>
      <c r="E77" s="317"/>
      <c r="F77" s="318" t="s">
        <v>1328</v>
      </c>
      <c r="G77" s="319"/>
      <c r="H77" s="317"/>
      <c r="I77" s="317"/>
      <c r="J77" s="317" t="s">
        <v>1329</v>
      </c>
      <c r="K77" s="314"/>
    </row>
    <row r="78" s="1" customFormat="1" ht="5.25" customHeight="1">
      <c r="B78" s="312"/>
      <c r="C78" s="320"/>
      <c r="D78" s="320"/>
      <c r="E78" s="320"/>
      <c r="F78" s="320"/>
      <c r="G78" s="321"/>
      <c r="H78" s="320"/>
      <c r="I78" s="320"/>
      <c r="J78" s="320"/>
      <c r="K78" s="314"/>
    </row>
    <row r="79" s="1" customFormat="1" ht="15" customHeight="1">
      <c r="B79" s="312"/>
      <c r="C79" s="300" t="s">
        <v>56</v>
      </c>
      <c r="D79" s="322"/>
      <c r="E79" s="322"/>
      <c r="F79" s="323" t="s">
        <v>1330</v>
      </c>
      <c r="G79" s="324"/>
      <c r="H79" s="300" t="s">
        <v>1331</v>
      </c>
      <c r="I79" s="300" t="s">
        <v>1332</v>
      </c>
      <c r="J79" s="300">
        <v>20</v>
      </c>
      <c r="K79" s="314"/>
    </row>
    <row r="80" s="1" customFormat="1" ht="15" customHeight="1">
      <c r="B80" s="312"/>
      <c r="C80" s="300" t="s">
        <v>1333</v>
      </c>
      <c r="D80" s="300"/>
      <c r="E80" s="300"/>
      <c r="F80" s="323" t="s">
        <v>1330</v>
      </c>
      <c r="G80" s="324"/>
      <c r="H80" s="300" t="s">
        <v>1334</v>
      </c>
      <c r="I80" s="300" t="s">
        <v>1332</v>
      </c>
      <c r="J80" s="300">
        <v>120</v>
      </c>
      <c r="K80" s="314"/>
    </row>
    <row r="81" s="1" customFormat="1" ht="15" customHeight="1">
      <c r="B81" s="325"/>
      <c r="C81" s="300" t="s">
        <v>1335</v>
      </c>
      <c r="D81" s="300"/>
      <c r="E81" s="300"/>
      <c r="F81" s="323" t="s">
        <v>1336</v>
      </c>
      <c r="G81" s="324"/>
      <c r="H81" s="300" t="s">
        <v>1337</v>
      </c>
      <c r="I81" s="300" t="s">
        <v>1332</v>
      </c>
      <c r="J81" s="300">
        <v>50</v>
      </c>
      <c r="K81" s="314"/>
    </row>
    <row r="82" s="1" customFormat="1" ht="15" customHeight="1">
      <c r="B82" s="325"/>
      <c r="C82" s="300" t="s">
        <v>1338</v>
      </c>
      <c r="D82" s="300"/>
      <c r="E82" s="300"/>
      <c r="F82" s="323" t="s">
        <v>1330</v>
      </c>
      <c r="G82" s="324"/>
      <c r="H82" s="300" t="s">
        <v>1339</v>
      </c>
      <c r="I82" s="300" t="s">
        <v>1340</v>
      </c>
      <c r="J82" s="300"/>
      <c r="K82" s="314"/>
    </row>
    <row r="83" s="1" customFormat="1" ht="15" customHeight="1">
      <c r="B83" s="325"/>
      <c r="C83" s="326" t="s">
        <v>1341</v>
      </c>
      <c r="D83" s="326"/>
      <c r="E83" s="326"/>
      <c r="F83" s="327" t="s">
        <v>1336</v>
      </c>
      <c r="G83" s="326"/>
      <c r="H83" s="326" t="s">
        <v>1342</v>
      </c>
      <c r="I83" s="326" t="s">
        <v>1332</v>
      </c>
      <c r="J83" s="326">
        <v>15</v>
      </c>
      <c r="K83" s="314"/>
    </row>
    <row r="84" s="1" customFormat="1" ht="15" customHeight="1">
      <c r="B84" s="325"/>
      <c r="C84" s="326" t="s">
        <v>1343</v>
      </c>
      <c r="D84" s="326"/>
      <c r="E84" s="326"/>
      <c r="F84" s="327" t="s">
        <v>1336</v>
      </c>
      <c r="G84" s="326"/>
      <c r="H84" s="326" t="s">
        <v>1344</v>
      </c>
      <c r="I84" s="326" t="s">
        <v>1332</v>
      </c>
      <c r="J84" s="326">
        <v>15</v>
      </c>
      <c r="K84" s="314"/>
    </row>
    <row r="85" s="1" customFormat="1" ht="15" customHeight="1">
      <c r="B85" s="325"/>
      <c r="C85" s="326" t="s">
        <v>1345</v>
      </c>
      <c r="D85" s="326"/>
      <c r="E85" s="326"/>
      <c r="F85" s="327" t="s">
        <v>1336</v>
      </c>
      <c r="G85" s="326"/>
      <c r="H85" s="326" t="s">
        <v>1346</v>
      </c>
      <c r="I85" s="326" t="s">
        <v>1332</v>
      </c>
      <c r="J85" s="326">
        <v>20</v>
      </c>
      <c r="K85" s="314"/>
    </row>
    <row r="86" s="1" customFormat="1" ht="15" customHeight="1">
      <c r="B86" s="325"/>
      <c r="C86" s="326" t="s">
        <v>1347</v>
      </c>
      <c r="D86" s="326"/>
      <c r="E86" s="326"/>
      <c r="F86" s="327" t="s">
        <v>1336</v>
      </c>
      <c r="G86" s="326"/>
      <c r="H86" s="326" t="s">
        <v>1348</v>
      </c>
      <c r="I86" s="326" t="s">
        <v>1332</v>
      </c>
      <c r="J86" s="326">
        <v>20</v>
      </c>
      <c r="K86" s="314"/>
    </row>
    <row r="87" s="1" customFormat="1" ht="15" customHeight="1">
      <c r="B87" s="325"/>
      <c r="C87" s="300" t="s">
        <v>1349</v>
      </c>
      <c r="D87" s="300"/>
      <c r="E87" s="300"/>
      <c r="F87" s="323" t="s">
        <v>1336</v>
      </c>
      <c r="G87" s="324"/>
      <c r="H87" s="300" t="s">
        <v>1350</v>
      </c>
      <c r="I87" s="300" t="s">
        <v>1332</v>
      </c>
      <c r="J87" s="300">
        <v>50</v>
      </c>
      <c r="K87" s="314"/>
    </row>
    <row r="88" s="1" customFormat="1" ht="15" customHeight="1">
      <c r="B88" s="325"/>
      <c r="C88" s="300" t="s">
        <v>1351</v>
      </c>
      <c r="D88" s="300"/>
      <c r="E88" s="300"/>
      <c r="F88" s="323" t="s">
        <v>1336</v>
      </c>
      <c r="G88" s="324"/>
      <c r="H88" s="300" t="s">
        <v>1352</v>
      </c>
      <c r="I88" s="300" t="s">
        <v>1332</v>
      </c>
      <c r="J88" s="300">
        <v>20</v>
      </c>
      <c r="K88" s="314"/>
    </row>
    <row r="89" s="1" customFormat="1" ht="15" customHeight="1">
      <c r="B89" s="325"/>
      <c r="C89" s="300" t="s">
        <v>1353</v>
      </c>
      <c r="D89" s="300"/>
      <c r="E89" s="300"/>
      <c r="F89" s="323" t="s">
        <v>1336</v>
      </c>
      <c r="G89" s="324"/>
      <c r="H89" s="300" t="s">
        <v>1354</v>
      </c>
      <c r="I89" s="300" t="s">
        <v>1332</v>
      </c>
      <c r="J89" s="300">
        <v>20</v>
      </c>
      <c r="K89" s="314"/>
    </row>
    <row r="90" s="1" customFormat="1" ht="15" customHeight="1">
      <c r="B90" s="325"/>
      <c r="C90" s="300" t="s">
        <v>1355</v>
      </c>
      <c r="D90" s="300"/>
      <c r="E90" s="300"/>
      <c r="F90" s="323" t="s">
        <v>1336</v>
      </c>
      <c r="G90" s="324"/>
      <c r="H90" s="300" t="s">
        <v>1356</v>
      </c>
      <c r="I90" s="300" t="s">
        <v>1332</v>
      </c>
      <c r="J90" s="300">
        <v>50</v>
      </c>
      <c r="K90" s="314"/>
    </row>
    <row r="91" s="1" customFormat="1" ht="15" customHeight="1">
      <c r="B91" s="325"/>
      <c r="C91" s="300" t="s">
        <v>1357</v>
      </c>
      <c r="D91" s="300"/>
      <c r="E91" s="300"/>
      <c r="F91" s="323" t="s">
        <v>1336</v>
      </c>
      <c r="G91" s="324"/>
      <c r="H91" s="300" t="s">
        <v>1357</v>
      </c>
      <c r="I91" s="300" t="s">
        <v>1332</v>
      </c>
      <c r="J91" s="300">
        <v>50</v>
      </c>
      <c r="K91" s="314"/>
    </row>
    <row r="92" s="1" customFormat="1" ht="15" customHeight="1">
      <c r="B92" s="325"/>
      <c r="C92" s="300" t="s">
        <v>1358</v>
      </c>
      <c r="D92" s="300"/>
      <c r="E92" s="300"/>
      <c r="F92" s="323" t="s">
        <v>1336</v>
      </c>
      <c r="G92" s="324"/>
      <c r="H92" s="300" t="s">
        <v>1359</v>
      </c>
      <c r="I92" s="300" t="s">
        <v>1332</v>
      </c>
      <c r="J92" s="300">
        <v>255</v>
      </c>
      <c r="K92" s="314"/>
    </row>
    <row r="93" s="1" customFormat="1" ht="15" customHeight="1">
      <c r="B93" s="325"/>
      <c r="C93" s="300" t="s">
        <v>1360</v>
      </c>
      <c r="D93" s="300"/>
      <c r="E93" s="300"/>
      <c r="F93" s="323" t="s">
        <v>1330</v>
      </c>
      <c r="G93" s="324"/>
      <c r="H93" s="300" t="s">
        <v>1361</v>
      </c>
      <c r="I93" s="300" t="s">
        <v>1362</v>
      </c>
      <c r="J93" s="300"/>
      <c r="K93" s="314"/>
    </row>
    <row r="94" s="1" customFormat="1" ht="15" customHeight="1">
      <c r="B94" s="325"/>
      <c r="C94" s="300" t="s">
        <v>1363</v>
      </c>
      <c r="D94" s="300"/>
      <c r="E94" s="300"/>
      <c r="F94" s="323" t="s">
        <v>1330</v>
      </c>
      <c r="G94" s="324"/>
      <c r="H94" s="300" t="s">
        <v>1364</v>
      </c>
      <c r="I94" s="300" t="s">
        <v>1365</v>
      </c>
      <c r="J94" s="300"/>
      <c r="K94" s="314"/>
    </row>
    <row r="95" s="1" customFormat="1" ht="15" customHeight="1">
      <c r="B95" s="325"/>
      <c r="C95" s="300" t="s">
        <v>1366</v>
      </c>
      <c r="D95" s="300"/>
      <c r="E95" s="300"/>
      <c r="F95" s="323" t="s">
        <v>1330</v>
      </c>
      <c r="G95" s="324"/>
      <c r="H95" s="300" t="s">
        <v>1366</v>
      </c>
      <c r="I95" s="300" t="s">
        <v>1365</v>
      </c>
      <c r="J95" s="300"/>
      <c r="K95" s="314"/>
    </row>
    <row r="96" s="1" customFormat="1" ht="15" customHeight="1">
      <c r="B96" s="325"/>
      <c r="C96" s="300" t="s">
        <v>41</v>
      </c>
      <c r="D96" s="300"/>
      <c r="E96" s="300"/>
      <c r="F96" s="323" t="s">
        <v>1330</v>
      </c>
      <c r="G96" s="324"/>
      <c r="H96" s="300" t="s">
        <v>1367</v>
      </c>
      <c r="I96" s="300" t="s">
        <v>1365</v>
      </c>
      <c r="J96" s="300"/>
      <c r="K96" s="314"/>
    </row>
    <row r="97" s="1" customFormat="1" ht="15" customHeight="1">
      <c r="B97" s="325"/>
      <c r="C97" s="300" t="s">
        <v>51</v>
      </c>
      <c r="D97" s="300"/>
      <c r="E97" s="300"/>
      <c r="F97" s="323" t="s">
        <v>1330</v>
      </c>
      <c r="G97" s="324"/>
      <c r="H97" s="300" t="s">
        <v>1368</v>
      </c>
      <c r="I97" s="300" t="s">
        <v>1365</v>
      </c>
      <c r="J97" s="300"/>
      <c r="K97" s="314"/>
    </row>
    <row r="98" s="1" customFormat="1" ht="15" customHeight="1">
      <c r="B98" s="328"/>
      <c r="C98" s="329"/>
      <c r="D98" s="329"/>
      <c r="E98" s="329"/>
      <c r="F98" s="329"/>
      <c r="G98" s="329"/>
      <c r="H98" s="329"/>
      <c r="I98" s="329"/>
      <c r="J98" s="329"/>
      <c r="K98" s="330"/>
    </row>
    <row r="99" s="1" customFormat="1" ht="18.75" customHeight="1">
      <c r="B99" s="331"/>
      <c r="C99" s="332"/>
      <c r="D99" s="332"/>
      <c r="E99" s="332"/>
      <c r="F99" s="332"/>
      <c r="G99" s="332"/>
      <c r="H99" s="332"/>
      <c r="I99" s="332"/>
      <c r="J99" s="332"/>
      <c r="K99" s="331"/>
    </row>
    <row r="100" s="1" customFormat="1" ht="18.75" customHeight="1">
      <c r="B100" s="308"/>
      <c r="C100" s="308"/>
      <c r="D100" s="308"/>
      <c r="E100" s="308"/>
      <c r="F100" s="308"/>
      <c r="G100" s="308"/>
      <c r="H100" s="308"/>
      <c r="I100" s="308"/>
      <c r="J100" s="308"/>
      <c r="K100" s="308"/>
    </row>
    <row r="101" s="1" customFormat="1" ht="7.5" customHeight="1">
      <c r="B101" s="309"/>
      <c r="C101" s="310"/>
      <c r="D101" s="310"/>
      <c r="E101" s="310"/>
      <c r="F101" s="310"/>
      <c r="G101" s="310"/>
      <c r="H101" s="310"/>
      <c r="I101" s="310"/>
      <c r="J101" s="310"/>
      <c r="K101" s="311"/>
    </row>
    <row r="102" s="1" customFormat="1" ht="45" customHeight="1">
      <c r="B102" s="312"/>
      <c r="C102" s="313" t="s">
        <v>1369</v>
      </c>
      <c r="D102" s="313"/>
      <c r="E102" s="313"/>
      <c r="F102" s="313"/>
      <c r="G102" s="313"/>
      <c r="H102" s="313"/>
      <c r="I102" s="313"/>
      <c r="J102" s="313"/>
      <c r="K102" s="314"/>
    </row>
    <row r="103" s="1" customFormat="1" ht="17.25" customHeight="1">
      <c r="B103" s="312"/>
      <c r="C103" s="315" t="s">
        <v>1324</v>
      </c>
      <c r="D103" s="315"/>
      <c r="E103" s="315"/>
      <c r="F103" s="315" t="s">
        <v>1325</v>
      </c>
      <c r="G103" s="316"/>
      <c r="H103" s="315" t="s">
        <v>57</v>
      </c>
      <c r="I103" s="315" t="s">
        <v>60</v>
      </c>
      <c r="J103" s="315" t="s">
        <v>1326</v>
      </c>
      <c r="K103" s="314"/>
    </row>
    <row r="104" s="1" customFormat="1" ht="17.25" customHeight="1">
      <c r="B104" s="312"/>
      <c r="C104" s="317" t="s">
        <v>1327</v>
      </c>
      <c r="D104" s="317"/>
      <c r="E104" s="317"/>
      <c r="F104" s="318" t="s">
        <v>1328</v>
      </c>
      <c r="G104" s="319"/>
      <c r="H104" s="317"/>
      <c r="I104" s="317"/>
      <c r="J104" s="317" t="s">
        <v>1329</v>
      </c>
      <c r="K104" s="314"/>
    </row>
    <row r="105" s="1" customFormat="1" ht="5.25" customHeight="1">
      <c r="B105" s="312"/>
      <c r="C105" s="315"/>
      <c r="D105" s="315"/>
      <c r="E105" s="315"/>
      <c r="F105" s="315"/>
      <c r="G105" s="333"/>
      <c r="H105" s="315"/>
      <c r="I105" s="315"/>
      <c r="J105" s="315"/>
      <c r="K105" s="314"/>
    </row>
    <row r="106" s="1" customFormat="1" ht="15" customHeight="1">
      <c r="B106" s="312"/>
      <c r="C106" s="300" t="s">
        <v>56</v>
      </c>
      <c r="D106" s="322"/>
      <c r="E106" s="322"/>
      <c r="F106" s="323" t="s">
        <v>1330</v>
      </c>
      <c r="G106" s="300"/>
      <c r="H106" s="300" t="s">
        <v>1370</v>
      </c>
      <c r="I106" s="300" t="s">
        <v>1332</v>
      </c>
      <c r="J106" s="300">
        <v>20</v>
      </c>
      <c r="K106" s="314"/>
    </row>
    <row r="107" s="1" customFormat="1" ht="15" customHeight="1">
      <c r="B107" s="312"/>
      <c r="C107" s="300" t="s">
        <v>1333</v>
      </c>
      <c r="D107" s="300"/>
      <c r="E107" s="300"/>
      <c r="F107" s="323" t="s">
        <v>1330</v>
      </c>
      <c r="G107" s="300"/>
      <c r="H107" s="300" t="s">
        <v>1370</v>
      </c>
      <c r="I107" s="300" t="s">
        <v>1332</v>
      </c>
      <c r="J107" s="300">
        <v>120</v>
      </c>
      <c r="K107" s="314"/>
    </row>
    <row r="108" s="1" customFormat="1" ht="15" customHeight="1">
      <c r="B108" s="325"/>
      <c r="C108" s="300" t="s">
        <v>1335</v>
      </c>
      <c r="D108" s="300"/>
      <c r="E108" s="300"/>
      <c r="F108" s="323" t="s">
        <v>1336</v>
      </c>
      <c r="G108" s="300"/>
      <c r="H108" s="300" t="s">
        <v>1370</v>
      </c>
      <c r="I108" s="300" t="s">
        <v>1332</v>
      </c>
      <c r="J108" s="300">
        <v>50</v>
      </c>
      <c r="K108" s="314"/>
    </row>
    <row r="109" s="1" customFormat="1" ht="15" customHeight="1">
      <c r="B109" s="325"/>
      <c r="C109" s="300" t="s">
        <v>1338</v>
      </c>
      <c r="D109" s="300"/>
      <c r="E109" s="300"/>
      <c r="F109" s="323" t="s">
        <v>1330</v>
      </c>
      <c r="G109" s="300"/>
      <c r="H109" s="300" t="s">
        <v>1370</v>
      </c>
      <c r="I109" s="300" t="s">
        <v>1340</v>
      </c>
      <c r="J109" s="300"/>
      <c r="K109" s="314"/>
    </row>
    <row r="110" s="1" customFormat="1" ht="15" customHeight="1">
      <c r="B110" s="325"/>
      <c r="C110" s="300" t="s">
        <v>1349</v>
      </c>
      <c r="D110" s="300"/>
      <c r="E110" s="300"/>
      <c r="F110" s="323" t="s">
        <v>1336</v>
      </c>
      <c r="G110" s="300"/>
      <c r="H110" s="300" t="s">
        <v>1370</v>
      </c>
      <c r="I110" s="300" t="s">
        <v>1332</v>
      </c>
      <c r="J110" s="300">
        <v>50</v>
      </c>
      <c r="K110" s="314"/>
    </row>
    <row r="111" s="1" customFormat="1" ht="15" customHeight="1">
      <c r="B111" s="325"/>
      <c r="C111" s="300" t="s">
        <v>1357</v>
      </c>
      <c r="D111" s="300"/>
      <c r="E111" s="300"/>
      <c r="F111" s="323" t="s">
        <v>1336</v>
      </c>
      <c r="G111" s="300"/>
      <c r="H111" s="300" t="s">
        <v>1370</v>
      </c>
      <c r="I111" s="300" t="s">
        <v>1332</v>
      </c>
      <c r="J111" s="300">
        <v>50</v>
      </c>
      <c r="K111" s="314"/>
    </row>
    <row r="112" s="1" customFormat="1" ht="15" customHeight="1">
      <c r="B112" s="325"/>
      <c r="C112" s="300" t="s">
        <v>1355</v>
      </c>
      <c r="D112" s="300"/>
      <c r="E112" s="300"/>
      <c r="F112" s="323" t="s">
        <v>1336</v>
      </c>
      <c r="G112" s="300"/>
      <c r="H112" s="300" t="s">
        <v>1370</v>
      </c>
      <c r="I112" s="300" t="s">
        <v>1332</v>
      </c>
      <c r="J112" s="300">
        <v>50</v>
      </c>
      <c r="K112" s="314"/>
    </row>
    <row r="113" s="1" customFormat="1" ht="15" customHeight="1">
      <c r="B113" s="325"/>
      <c r="C113" s="300" t="s">
        <v>56</v>
      </c>
      <c r="D113" s="300"/>
      <c r="E113" s="300"/>
      <c r="F113" s="323" t="s">
        <v>1330</v>
      </c>
      <c r="G113" s="300"/>
      <c r="H113" s="300" t="s">
        <v>1371</v>
      </c>
      <c r="I113" s="300" t="s">
        <v>1332</v>
      </c>
      <c r="J113" s="300">
        <v>20</v>
      </c>
      <c r="K113" s="314"/>
    </row>
    <row r="114" s="1" customFormat="1" ht="15" customHeight="1">
      <c r="B114" s="325"/>
      <c r="C114" s="300" t="s">
        <v>1372</v>
      </c>
      <c r="D114" s="300"/>
      <c r="E114" s="300"/>
      <c r="F114" s="323" t="s">
        <v>1330</v>
      </c>
      <c r="G114" s="300"/>
      <c r="H114" s="300" t="s">
        <v>1373</v>
      </c>
      <c r="I114" s="300" t="s">
        <v>1332</v>
      </c>
      <c r="J114" s="300">
        <v>120</v>
      </c>
      <c r="K114" s="314"/>
    </row>
    <row r="115" s="1" customFormat="1" ht="15" customHeight="1">
      <c r="B115" s="325"/>
      <c r="C115" s="300" t="s">
        <v>41</v>
      </c>
      <c r="D115" s="300"/>
      <c r="E115" s="300"/>
      <c r="F115" s="323" t="s">
        <v>1330</v>
      </c>
      <c r="G115" s="300"/>
      <c r="H115" s="300" t="s">
        <v>1374</v>
      </c>
      <c r="I115" s="300" t="s">
        <v>1365</v>
      </c>
      <c r="J115" s="300"/>
      <c r="K115" s="314"/>
    </row>
    <row r="116" s="1" customFormat="1" ht="15" customHeight="1">
      <c r="B116" s="325"/>
      <c r="C116" s="300" t="s">
        <v>51</v>
      </c>
      <c r="D116" s="300"/>
      <c r="E116" s="300"/>
      <c r="F116" s="323" t="s">
        <v>1330</v>
      </c>
      <c r="G116" s="300"/>
      <c r="H116" s="300" t="s">
        <v>1375</v>
      </c>
      <c r="I116" s="300" t="s">
        <v>1365</v>
      </c>
      <c r="J116" s="300"/>
      <c r="K116" s="314"/>
    </row>
    <row r="117" s="1" customFormat="1" ht="15" customHeight="1">
      <c r="B117" s="325"/>
      <c r="C117" s="300" t="s">
        <v>60</v>
      </c>
      <c r="D117" s="300"/>
      <c r="E117" s="300"/>
      <c r="F117" s="323" t="s">
        <v>1330</v>
      </c>
      <c r="G117" s="300"/>
      <c r="H117" s="300" t="s">
        <v>1376</v>
      </c>
      <c r="I117" s="300" t="s">
        <v>1377</v>
      </c>
      <c r="J117" s="300"/>
      <c r="K117" s="314"/>
    </row>
    <row r="118" s="1" customFormat="1" ht="15" customHeight="1">
      <c r="B118" s="328"/>
      <c r="C118" s="334"/>
      <c r="D118" s="334"/>
      <c r="E118" s="334"/>
      <c r="F118" s="334"/>
      <c r="G118" s="334"/>
      <c r="H118" s="334"/>
      <c r="I118" s="334"/>
      <c r="J118" s="334"/>
      <c r="K118" s="330"/>
    </row>
    <row r="119" s="1" customFormat="1" ht="18.75" customHeight="1">
      <c r="B119" s="335"/>
      <c r="C119" s="336"/>
      <c r="D119" s="336"/>
      <c r="E119" s="336"/>
      <c r="F119" s="337"/>
      <c r="G119" s="336"/>
      <c r="H119" s="336"/>
      <c r="I119" s="336"/>
      <c r="J119" s="336"/>
      <c r="K119" s="335"/>
    </row>
    <row r="120" s="1" customFormat="1" ht="18.75" customHeight="1">
      <c r="B120" s="308"/>
      <c r="C120" s="308"/>
      <c r="D120" s="308"/>
      <c r="E120" s="308"/>
      <c r="F120" s="308"/>
      <c r="G120" s="308"/>
      <c r="H120" s="308"/>
      <c r="I120" s="308"/>
      <c r="J120" s="308"/>
      <c r="K120" s="308"/>
    </row>
    <row r="121" s="1" customFormat="1" ht="7.5" customHeight="1">
      <c r="B121" s="338"/>
      <c r="C121" s="339"/>
      <c r="D121" s="339"/>
      <c r="E121" s="339"/>
      <c r="F121" s="339"/>
      <c r="G121" s="339"/>
      <c r="H121" s="339"/>
      <c r="I121" s="339"/>
      <c r="J121" s="339"/>
      <c r="K121" s="340"/>
    </row>
    <row r="122" s="1" customFormat="1" ht="45" customHeight="1">
      <c r="B122" s="341"/>
      <c r="C122" s="291" t="s">
        <v>1378</v>
      </c>
      <c r="D122" s="291"/>
      <c r="E122" s="291"/>
      <c r="F122" s="291"/>
      <c r="G122" s="291"/>
      <c r="H122" s="291"/>
      <c r="I122" s="291"/>
      <c r="J122" s="291"/>
      <c r="K122" s="342"/>
    </row>
    <row r="123" s="1" customFormat="1" ht="17.25" customHeight="1">
      <c r="B123" s="343"/>
      <c r="C123" s="315" t="s">
        <v>1324</v>
      </c>
      <c r="D123" s="315"/>
      <c r="E123" s="315"/>
      <c r="F123" s="315" t="s">
        <v>1325</v>
      </c>
      <c r="G123" s="316"/>
      <c r="H123" s="315" t="s">
        <v>57</v>
      </c>
      <c r="I123" s="315" t="s">
        <v>60</v>
      </c>
      <c r="J123" s="315" t="s">
        <v>1326</v>
      </c>
      <c r="K123" s="344"/>
    </row>
    <row r="124" s="1" customFormat="1" ht="17.25" customHeight="1">
      <c r="B124" s="343"/>
      <c r="C124" s="317" t="s">
        <v>1327</v>
      </c>
      <c r="D124" s="317"/>
      <c r="E124" s="317"/>
      <c r="F124" s="318" t="s">
        <v>1328</v>
      </c>
      <c r="G124" s="319"/>
      <c r="H124" s="317"/>
      <c r="I124" s="317"/>
      <c r="J124" s="317" t="s">
        <v>1329</v>
      </c>
      <c r="K124" s="344"/>
    </row>
    <row r="125" s="1" customFormat="1" ht="5.25" customHeight="1">
      <c r="B125" s="345"/>
      <c r="C125" s="320"/>
      <c r="D125" s="320"/>
      <c r="E125" s="320"/>
      <c r="F125" s="320"/>
      <c r="G125" s="346"/>
      <c r="H125" s="320"/>
      <c r="I125" s="320"/>
      <c r="J125" s="320"/>
      <c r="K125" s="347"/>
    </row>
    <row r="126" s="1" customFormat="1" ht="15" customHeight="1">
      <c r="B126" s="345"/>
      <c r="C126" s="300" t="s">
        <v>1333</v>
      </c>
      <c r="D126" s="322"/>
      <c r="E126" s="322"/>
      <c r="F126" s="323" t="s">
        <v>1330</v>
      </c>
      <c r="G126" s="300"/>
      <c r="H126" s="300" t="s">
        <v>1370</v>
      </c>
      <c r="I126" s="300" t="s">
        <v>1332</v>
      </c>
      <c r="J126" s="300">
        <v>120</v>
      </c>
      <c r="K126" s="348"/>
    </row>
    <row r="127" s="1" customFormat="1" ht="15" customHeight="1">
      <c r="B127" s="345"/>
      <c r="C127" s="300" t="s">
        <v>1379</v>
      </c>
      <c r="D127" s="300"/>
      <c r="E127" s="300"/>
      <c r="F127" s="323" t="s">
        <v>1330</v>
      </c>
      <c r="G127" s="300"/>
      <c r="H127" s="300" t="s">
        <v>1380</v>
      </c>
      <c r="I127" s="300" t="s">
        <v>1332</v>
      </c>
      <c r="J127" s="300" t="s">
        <v>1381</v>
      </c>
      <c r="K127" s="348"/>
    </row>
    <row r="128" s="1" customFormat="1" ht="15" customHeight="1">
      <c r="B128" s="345"/>
      <c r="C128" s="300" t="s">
        <v>1278</v>
      </c>
      <c r="D128" s="300"/>
      <c r="E128" s="300"/>
      <c r="F128" s="323" t="s">
        <v>1330</v>
      </c>
      <c r="G128" s="300"/>
      <c r="H128" s="300" t="s">
        <v>1382</v>
      </c>
      <c r="I128" s="300" t="s">
        <v>1332</v>
      </c>
      <c r="J128" s="300" t="s">
        <v>1381</v>
      </c>
      <c r="K128" s="348"/>
    </row>
    <row r="129" s="1" customFormat="1" ht="15" customHeight="1">
      <c r="B129" s="345"/>
      <c r="C129" s="300" t="s">
        <v>1341</v>
      </c>
      <c r="D129" s="300"/>
      <c r="E129" s="300"/>
      <c r="F129" s="323" t="s">
        <v>1336</v>
      </c>
      <c r="G129" s="300"/>
      <c r="H129" s="300" t="s">
        <v>1342</v>
      </c>
      <c r="I129" s="300" t="s">
        <v>1332</v>
      </c>
      <c r="J129" s="300">
        <v>15</v>
      </c>
      <c r="K129" s="348"/>
    </row>
    <row r="130" s="1" customFormat="1" ht="15" customHeight="1">
      <c r="B130" s="345"/>
      <c r="C130" s="326" t="s">
        <v>1343</v>
      </c>
      <c r="D130" s="326"/>
      <c r="E130" s="326"/>
      <c r="F130" s="327" t="s">
        <v>1336</v>
      </c>
      <c r="G130" s="326"/>
      <c r="H130" s="326" t="s">
        <v>1344</v>
      </c>
      <c r="I130" s="326" t="s">
        <v>1332</v>
      </c>
      <c r="J130" s="326">
        <v>15</v>
      </c>
      <c r="K130" s="348"/>
    </row>
    <row r="131" s="1" customFormat="1" ht="15" customHeight="1">
      <c r="B131" s="345"/>
      <c r="C131" s="326" t="s">
        <v>1345</v>
      </c>
      <c r="D131" s="326"/>
      <c r="E131" s="326"/>
      <c r="F131" s="327" t="s">
        <v>1336</v>
      </c>
      <c r="G131" s="326"/>
      <c r="H131" s="326" t="s">
        <v>1346</v>
      </c>
      <c r="I131" s="326" t="s">
        <v>1332</v>
      </c>
      <c r="J131" s="326">
        <v>20</v>
      </c>
      <c r="K131" s="348"/>
    </row>
    <row r="132" s="1" customFormat="1" ht="15" customHeight="1">
      <c r="B132" s="345"/>
      <c r="C132" s="326" t="s">
        <v>1347</v>
      </c>
      <c r="D132" s="326"/>
      <c r="E132" s="326"/>
      <c r="F132" s="327" t="s">
        <v>1336</v>
      </c>
      <c r="G132" s="326"/>
      <c r="H132" s="326" t="s">
        <v>1348</v>
      </c>
      <c r="I132" s="326" t="s">
        <v>1332</v>
      </c>
      <c r="J132" s="326">
        <v>20</v>
      </c>
      <c r="K132" s="348"/>
    </row>
    <row r="133" s="1" customFormat="1" ht="15" customHeight="1">
      <c r="B133" s="345"/>
      <c r="C133" s="300" t="s">
        <v>1335</v>
      </c>
      <c r="D133" s="300"/>
      <c r="E133" s="300"/>
      <c r="F133" s="323" t="s">
        <v>1336</v>
      </c>
      <c r="G133" s="300"/>
      <c r="H133" s="300" t="s">
        <v>1370</v>
      </c>
      <c r="I133" s="300" t="s">
        <v>1332</v>
      </c>
      <c r="J133" s="300">
        <v>50</v>
      </c>
      <c r="K133" s="348"/>
    </row>
    <row r="134" s="1" customFormat="1" ht="15" customHeight="1">
      <c r="B134" s="345"/>
      <c r="C134" s="300" t="s">
        <v>1349</v>
      </c>
      <c r="D134" s="300"/>
      <c r="E134" s="300"/>
      <c r="F134" s="323" t="s">
        <v>1336</v>
      </c>
      <c r="G134" s="300"/>
      <c r="H134" s="300" t="s">
        <v>1370</v>
      </c>
      <c r="I134" s="300" t="s">
        <v>1332</v>
      </c>
      <c r="J134" s="300">
        <v>50</v>
      </c>
      <c r="K134" s="348"/>
    </row>
    <row r="135" s="1" customFormat="1" ht="15" customHeight="1">
      <c r="B135" s="345"/>
      <c r="C135" s="300" t="s">
        <v>1355</v>
      </c>
      <c r="D135" s="300"/>
      <c r="E135" s="300"/>
      <c r="F135" s="323" t="s">
        <v>1336</v>
      </c>
      <c r="G135" s="300"/>
      <c r="H135" s="300" t="s">
        <v>1370</v>
      </c>
      <c r="I135" s="300" t="s">
        <v>1332</v>
      </c>
      <c r="J135" s="300">
        <v>50</v>
      </c>
      <c r="K135" s="348"/>
    </row>
    <row r="136" s="1" customFormat="1" ht="15" customHeight="1">
      <c r="B136" s="345"/>
      <c r="C136" s="300" t="s">
        <v>1357</v>
      </c>
      <c r="D136" s="300"/>
      <c r="E136" s="300"/>
      <c r="F136" s="323" t="s">
        <v>1336</v>
      </c>
      <c r="G136" s="300"/>
      <c r="H136" s="300" t="s">
        <v>1370</v>
      </c>
      <c r="I136" s="300" t="s">
        <v>1332</v>
      </c>
      <c r="J136" s="300">
        <v>50</v>
      </c>
      <c r="K136" s="348"/>
    </row>
    <row r="137" s="1" customFormat="1" ht="15" customHeight="1">
      <c r="B137" s="345"/>
      <c r="C137" s="300" t="s">
        <v>1358</v>
      </c>
      <c r="D137" s="300"/>
      <c r="E137" s="300"/>
      <c r="F137" s="323" t="s">
        <v>1336</v>
      </c>
      <c r="G137" s="300"/>
      <c r="H137" s="300" t="s">
        <v>1383</v>
      </c>
      <c r="I137" s="300" t="s">
        <v>1332</v>
      </c>
      <c r="J137" s="300">
        <v>255</v>
      </c>
      <c r="K137" s="348"/>
    </row>
    <row r="138" s="1" customFormat="1" ht="15" customHeight="1">
      <c r="B138" s="345"/>
      <c r="C138" s="300" t="s">
        <v>1360</v>
      </c>
      <c r="D138" s="300"/>
      <c r="E138" s="300"/>
      <c r="F138" s="323" t="s">
        <v>1330</v>
      </c>
      <c r="G138" s="300"/>
      <c r="H138" s="300" t="s">
        <v>1384</v>
      </c>
      <c r="I138" s="300" t="s">
        <v>1362</v>
      </c>
      <c r="J138" s="300"/>
      <c r="K138" s="348"/>
    </row>
    <row r="139" s="1" customFormat="1" ht="15" customHeight="1">
      <c r="B139" s="345"/>
      <c r="C139" s="300" t="s">
        <v>1363</v>
      </c>
      <c r="D139" s="300"/>
      <c r="E139" s="300"/>
      <c r="F139" s="323" t="s">
        <v>1330</v>
      </c>
      <c r="G139" s="300"/>
      <c r="H139" s="300" t="s">
        <v>1385</v>
      </c>
      <c r="I139" s="300" t="s">
        <v>1365</v>
      </c>
      <c r="J139" s="300"/>
      <c r="K139" s="348"/>
    </row>
    <row r="140" s="1" customFormat="1" ht="15" customHeight="1">
      <c r="B140" s="345"/>
      <c r="C140" s="300" t="s">
        <v>1366</v>
      </c>
      <c r="D140" s="300"/>
      <c r="E140" s="300"/>
      <c r="F140" s="323" t="s">
        <v>1330</v>
      </c>
      <c r="G140" s="300"/>
      <c r="H140" s="300" t="s">
        <v>1366</v>
      </c>
      <c r="I140" s="300" t="s">
        <v>1365</v>
      </c>
      <c r="J140" s="300"/>
      <c r="K140" s="348"/>
    </row>
    <row r="141" s="1" customFormat="1" ht="15" customHeight="1">
      <c r="B141" s="345"/>
      <c r="C141" s="300" t="s">
        <v>41</v>
      </c>
      <c r="D141" s="300"/>
      <c r="E141" s="300"/>
      <c r="F141" s="323" t="s">
        <v>1330</v>
      </c>
      <c r="G141" s="300"/>
      <c r="H141" s="300" t="s">
        <v>1386</v>
      </c>
      <c r="I141" s="300" t="s">
        <v>1365</v>
      </c>
      <c r="J141" s="300"/>
      <c r="K141" s="348"/>
    </row>
    <row r="142" s="1" customFormat="1" ht="15" customHeight="1">
      <c r="B142" s="345"/>
      <c r="C142" s="300" t="s">
        <v>1387</v>
      </c>
      <c r="D142" s="300"/>
      <c r="E142" s="300"/>
      <c r="F142" s="323" t="s">
        <v>1330</v>
      </c>
      <c r="G142" s="300"/>
      <c r="H142" s="300" t="s">
        <v>1388</v>
      </c>
      <c r="I142" s="300" t="s">
        <v>1365</v>
      </c>
      <c r="J142" s="300"/>
      <c r="K142" s="348"/>
    </row>
    <row r="143" s="1" customFormat="1" ht="15" customHeight="1">
      <c r="B143" s="349"/>
      <c r="C143" s="350"/>
      <c r="D143" s="350"/>
      <c r="E143" s="350"/>
      <c r="F143" s="350"/>
      <c r="G143" s="350"/>
      <c r="H143" s="350"/>
      <c r="I143" s="350"/>
      <c r="J143" s="350"/>
      <c r="K143" s="351"/>
    </row>
    <row r="144" s="1" customFormat="1" ht="18.75" customHeight="1">
      <c r="B144" s="336"/>
      <c r="C144" s="336"/>
      <c r="D144" s="336"/>
      <c r="E144" s="336"/>
      <c r="F144" s="337"/>
      <c r="G144" s="336"/>
      <c r="H144" s="336"/>
      <c r="I144" s="336"/>
      <c r="J144" s="336"/>
      <c r="K144" s="336"/>
    </row>
    <row r="145" s="1" customFormat="1" ht="18.75" customHeight="1">
      <c r="B145" s="308"/>
      <c r="C145" s="308"/>
      <c r="D145" s="308"/>
      <c r="E145" s="308"/>
      <c r="F145" s="308"/>
      <c r="G145" s="308"/>
      <c r="H145" s="308"/>
      <c r="I145" s="308"/>
      <c r="J145" s="308"/>
      <c r="K145" s="308"/>
    </row>
    <row r="146" s="1" customFormat="1" ht="7.5" customHeight="1">
      <c r="B146" s="309"/>
      <c r="C146" s="310"/>
      <c r="D146" s="310"/>
      <c r="E146" s="310"/>
      <c r="F146" s="310"/>
      <c r="G146" s="310"/>
      <c r="H146" s="310"/>
      <c r="I146" s="310"/>
      <c r="J146" s="310"/>
      <c r="K146" s="311"/>
    </row>
    <row r="147" s="1" customFormat="1" ht="45" customHeight="1">
      <c r="B147" s="312"/>
      <c r="C147" s="313" t="s">
        <v>1389</v>
      </c>
      <c r="D147" s="313"/>
      <c r="E147" s="313"/>
      <c r="F147" s="313"/>
      <c r="G147" s="313"/>
      <c r="H147" s="313"/>
      <c r="I147" s="313"/>
      <c r="J147" s="313"/>
      <c r="K147" s="314"/>
    </row>
    <row r="148" s="1" customFormat="1" ht="17.25" customHeight="1">
      <c r="B148" s="312"/>
      <c r="C148" s="315" t="s">
        <v>1324</v>
      </c>
      <c r="D148" s="315"/>
      <c r="E148" s="315"/>
      <c r="F148" s="315" t="s">
        <v>1325</v>
      </c>
      <c r="G148" s="316"/>
      <c r="H148" s="315" t="s">
        <v>57</v>
      </c>
      <c r="I148" s="315" t="s">
        <v>60</v>
      </c>
      <c r="J148" s="315" t="s">
        <v>1326</v>
      </c>
      <c r="K148" s="314"/>
    </row>
    <row r="149" s="1" customFormat="1" ht="17.25" customHeight="1">
      <c r="B149" s="312"/>
      <c r="C149" s="317" t="s">
        <v>1327</v>
      </c>
      <c r="D149" s="317"/>
      <c r="E149" s="317"/>
      <c r="F149" s="318" t="s">
        <v>1328</v>
      </c>
      <c r="G149" s="319"/>
      <c r="H149" s="317"/>
      <c r="I149" s="317"/>
      <c r="J149" s="317" t="s">
        <v>1329</v>
      </c>
      <c r="K149" s="314"/>
    </row>
    <row r="150" s="1" customFormat="1" ht="5.25" customHeight="1">
      <c r="B150" s="325"/>
      <c r="C150" s="320"/>
      <c r="D150" s="320"/>
      <c r="E150" s="320"/>
      <c r="F150" s="320"/>
      <c r="G150" s="321"/>
      <c r="H150" s="320"/>
      <c r="I150" s="320"/>
      <c r="J150" s="320"/>
      <c r="K150" s="348"/>
    </row>
    <row r="151" s="1" customFormat="1" ht="15" customHeight="1">
      <c r="B151" s="325"/>
      <c r="C151" s="352" t="s">
        <v>1333</v>
      </c>
      <c r="D151" s="300"/>
      <c r="E151" s="300"/>
      <c r="F151" s="353" t="s">
        <v>1330</v>
      </c>
      <c r="G151" s="300"/>
      <c r="H151" s="352" t="s">
        <v>1370</v>
      </c>
      <c r="I151" s="352" t="s">
        <v>1332</v>
      </c>
      <c r="J151" s="352">
        <v>120</v>
      </c>
      <c r="K151" s="348"/>
    </row>
    <row r="152" s="1" customFormat="1" ht="15" customHeight="1">
      <c r="B152" s="325"/>
      <c r="C152" s="352" t="s">
        <v>1379</v>
      </c>
      <c r="D152" s="300"/>
      <c r="E152" s="300"/>
      <c r="F152" s="353" t="s">
        <v>1330</v>
      </c>
      <c r="G152" s="300"/>
      <c r="H152" s="352" t="s">
        <v>1390</v>
      </c>
      <c r="I152" s="352" t="s">
        <v>1332</v>
      </c>
      <c r="J152" s="352" t="s">
        <v>1381</v>
      </c>
      <c r="K152" s="348"/>
    </row>
    <row r="153" s="1" customFormat="1" ht="15" customHeight="1">
      <c r="B153" s="325"/>
      <c r="C153" s="352" t="s">
        <v>1278</v>
      </c>
      <c r="D153" s="300"/>
      <c r="E153" s="300"/>
      <c r="F153" s="353" t="s">
        <v>1330</v>
      </c>
      <c r="G153" s="300"/>
      <c r="H153" s="352" t="s">
        <v>1391</v>
      </c>
      <c r="I153" s="352" t="s">
        <v>1332</v>
      </c>
      <c r="J153" s="352" t="s">
        <v>1381</v>
      </c>
      <c r="K153" s="348"/>
    </row>
    <row r="154" s="1" customFormat="1" ht="15" customHeight="1">
      <c r="B154" s="325"/>
      <c r="C154" s="352" t="s">
        <v>1335</v>
      </c>
      <c r="D154" s="300"/>
      <c r="E154" s="300"/>
      <c r="F154" s="353" t="s">
        <v>1336</v>
      </c>
      <c r="G154" s="300"/>
      <c r="H154" s="352" t="s">
        <v>1370</v>
      </c>
      <c r="I154" s="352" t="s">
        <v>1332</v>
      </c>
      <c r="J154" s="352">
        <v>50</v>
      </c>
      <c r="K154" s="348"/>
    </row>
    <row r="155" s="1" customFormat="1" ht="15" customHeight="1">
      <c r="B155" s="325"/>
      <c r="C155" s="352" t="s">
        <v>1338</v>
      </c>
      <c r="D155" s="300"/>
      <c r="E155" s="300"/>
      <c r="F155" s="353" t="s">
        <v>1330</v>
      </c>
      <c r="G155" s="300"/>
      <c r="H155" s="352" t="s">
        <v>1370</v>
      </c>
      <c r="I155" s="352" t="s">
        <v>1340</v>
      </c>
      <c r="J155" s="352"/>
      <c r="K155" s="348"/>
    </row>
    <row r="156" s="1" customFormat="1" ht="15" customHeight="1">
      <c r="B156" s="325"/>
      <c r="C156" s="352" t="s">
        <v>1349</v>
      </c>
      <c r="D156" s="300"/>
      <c r="E156" s="300"/>
      <c r="F156" s="353" t="s">
        <v>1336</v>
      </c>
      <c r="G156" s="300"/>
      <c r="H156" s="352" t="s">
        <v>1370</v>
      </c>
      <c r="I156" s="352" t="s">
        <v>1332</v>
      </c>
      <c r="J156" s="352">
        <v>50</v>
      </c>
      <c r="K156" s="348"/>
    </row>
    <row r="157" s="1" customFormat="1" ht="15" customHeight="1">
      <c r="B157" s="325"/>
      <c r="C157" s="352" t="s">
        <v>1357</v>
      </c>
      <c r="D157" s="300"/>
      <c r="E157" s="300"/>
      <c r="F157" s="353" t="s">
        <v>1336</v>
      </c>
      <c r="G157" s="300"/>
      <c r="H157" s="352" t="s">
        <v>1370</v>
      </c>
      <c r="I157" s="352" t="s">
        <v>1332</v>
      </c>
      <c r="J157" s="352">
        <v>50</v>
      </c>
      <c r="K157" s="348"/>
    </row>
    <row r="158" s="1" customFormat="1" ht="15" customHeight="1">
      <c r="B158" s="325"/>
      <c r="C158" s="352" t="s">
        <v>1355</v>
      </c>
      <c r="D158" s="300"/>
      <c r="E158" s="300"/>
      <c r="F158" s="353" t="s">
        <v>1336</v>
      </c>
      <c r="G158" s="300"/>
      <c r="H158" s="352" t="s">
        <v>1370</v>
      </c>
      <c r="I158" s="352" t="s">
        <v>1332</v>
      </c>
      <c r="J158" s="352">
        <v>50</v>
      </c>
      <c r="K158" s="348"/>
    </row>
    <row r="159" s="1" customFormat="1" ht="15" customHeight="1">
      <c r="B159" s="325"/>
      <c r="C159" s="352" t="s">
        <v>105</v>
      </c>
      <c r="D159" s="300"/>
      <c r="E159" s="300"/>
      <c r="F159" s="353" t="s">
        <v>1330</v>
      </c>
      <c r="G159" s="300"/>
      <c r="H159" s="352" t="s">
        <v>1392</v>
      </c>
      <c r="I159" s="352" t="s">
        <v>1332</v>
      </c>
      <c r="J159" s="352" t="s">
        <v>1393</v>
      </c>
      <c r="K159" s="348"/>
    </row>
    <row r="160" s="1" customFormat="1" ht="15" customHeight="1">
      <c r="B160" s="325"/>
      <c r="C160" s="352" t="s">
        <v>1394</v>
      </c>
      <c r="D160" s="300"/>
      <c r="E160" s="300"/>
      <c r="F160" s="353" t="s">
        <v>1330</v>
      </c>
      <c r="G160" s="300"/>
      <c r="H160" s="352" t="s">
        <v>1395</v>
      </c>
      <c r="I160" s="352" t="s">
        <v>1365</v>
      </c>
      <c r="J160" s="352"/>
      <c r="K160" s="348"/>
    </row>
    <row r="161" s="1" customFormat="1" ht="15" customHeight="1">
      <c r="B161" s="354"/>
      <c r="C161" s="334"/>
      <c r="D161" s="334"/>
      <c r="E161" s="334"/>
      <c r="F161" s="334"/>
      <c r="G161" s="334"/>
      <c r="H161" s="334"/>
      <c r="I161" s="334"/>
      <c r="J161" s="334"/>
      <c r="K161" s="355"/>
    </row>
    <row r="162" s="1" customFormat="1" ht="18.75" customHeight="1">
      <c r="B162" s="336"/>
      <c r="C162" s="346"/>
      <c r="D162" s="346"/>
      <c r="E162" s="346"/>
      <c r="F162" s="356"/>
      <c r="G162" s="346"/>
      <c r="H162" s="346"/>
      <c r="I162" s="346"/>
      <c r="J162" s="346"/>
      <c r="K162" s="336"/>
    </row>
    <row r="163" s="1" customFormat="1" ht="18.75" customHeight="1">
      <c r="B163" s="308"/>
      <c r="C163" s="308"/>
      <c r="D163" s="308"/>
      <c r="E163" s="308"/>
      <c r="F163" s="308"/>
      <c r="G163" s="308"/>
      <c r="H163" s="308"/>
      <c r="I163" s="308"/>
      <c r="J163" s="308"/>
      <c r="K163" s="308"/>
    </row>
    <row r="164" s="1" customFormat="1" ht="7.5" customHeight="1">
      <c r="B164" s="287"/>
      <c r="C164" s="288"/>
      <c r="D164" s="288"/>
      <c r="E164" s="288"/>
      <c r="F164" s="288"/>
      <c r="G164" s="288"/>
      <c r="H164" s="288"/>
      <c r="I164" s="288"/>
      <c r="J164" s="288"/>
      <c r="K164" s="289"/>
    </row>
    <row r="165" s="1" customFormat="1" ht="45" customHeight="1">
      <c r="B165" s="290"/>
      <c r="C165" s="291" t="s">
        <v>1396</v>
      </c>
      <c r="D165" s="291"/>
      <c r="E165" s="291"/>
      <c r="F165" s="291"/>
      <c r="G165" s="291"/>
      <c r="H165" s="291"/>
      <c r="I165" s="291"/>
      <c r="J165" s="291"/>
      <c r="K165" s="292"/>
    </row>
    <row r="166" s="1" customFormat="1" ht="17.25" customHeight="1">
      <c r="B166" s="290"/>
      <c r="C166" s="315" t="s">
        <v>1324</v>
      </c>
      <c r="D166" s="315"/>
      <c r="E166" s="315"/>
      <c r="F166" s="315" t="s">
        <v>1325</v>
      </c>
      <c r="G166" s="357"/>
      <c r="H166" s="358" t="s">
        <v>57</v>
      </c>
      <c r="I166" s="358" t="s">
        <v>60</v>
      </c>
      <c r="J166" s="315" t="s">
        <v>1326</v>
      </c>
      <c r="K166" s="292"/>
    </row>
    <row r="167" s="1" customFormat="1" ht="17.25" customHeight="1">
      <c r="B167" s="293"/>
      <c r="C167" s="317" t="s">
        <v>1327</v>
      </c>
      <c r="D167" s="317"/>
      <c r="E167" s="317"/>
      <c r="F167" s="318" t="s">
        <v>1328</v>
      </c>
      <c r="G167" s="359"/>
      <c r="H167" s="360"/>
      <c r="I167" s="360"/>
      <c r="J167" s="317" t="s">
        <v>1329</v>
      </c>
      <c r="K167" s="295"/>
    </row>
    <row r="168" s="1" customFormat="1" ht="5.25" customHeight="1">
      <c r="B168" s="325"/>
      <c r="C168" s="320"/>
      <c r="D168" s="320"/>
      <c r="E168" s="320"/>
      <c r="F168" s="320"/>
      <c r="G168" s="321"/>
      <c r="H168" s="320"/>
      <c r="I168" s="320"/>
      <c r="J168" s="320"/>
      <c r="K168" s="348"/>
    </row>
    <row r="169" s="1" customFormat="1" ht="15" customHeight="1">
      <c r="B169" s="325"/>
      <c r="C169" s="300" t="s">
        <v>1333</v>
      </c>
      <c r="D169" s="300"/>
      <c r="E169" s="300"/>
      <c r="F169" s="323" t="s">
        <v>1330</v>
      </c>
      <c r="G169" s="300"/>
      <c r="H169" s="300" t="s">
        <v>1370</v>
      </c>
      <c r="I169" s="300" t="s">
        <v>1332</v>
      </c>
      <c r="J169" s="300">
        <v>120</v>
      </c>
      <c r="K169" s="348"/>
    </row>
    <row r="170" s="1" customFormat="1" ht="15" customHeight="1">
      <c r="B170" s="325"/>
      <c r="C170" s="300" t="s">
        <v>1379</v>
      </c>
      <c r="D170" s="300"/>
      <c r="E170" s="300"/>
      <c r="F170" s="323" t="s">
        <v>1330</v>
      </c>
      <c r="G170" s="300"/>
      <c r="H170" s="300" t="s">
        <v>1380</v>
      </c>
      <c r="I170" s="300" t="s">
        <v>1332</v>
      </c>
      <c r="J170" s="300" t="s">
        <v>1381</v>
      </c>
      <c r="K170" s="348"/>
    </row>
    <row r="171" s="1" customFormat="1" ht="15" customHeight="1">
      <c r="B171" s="325"/>
      <c r="C171" s="300" t="s">
        <v>1278</v>
      </c>
      <c r="D171" s="300"/>
      <c r="E171" s="300"/>
      <c r="F171" s="323" t="s">
        <v>1330</v>
      </c>
      <c r="G171" s="300"/>
      <c r="H171" s="300" t="s">
        <v>1397</v>
      </c>
      <c r="I171" s="300" t="s">
        <v>1332</v>
      </c>
      <c r="J171" s="300" t="s">
        <v>1381</v>
      </c>
      <c r="K171" s="348"/>
    </row>
    <row r="172" s="1" customFormat="1" ht="15" customHeight="1">
      <c r="B172" s="325"/>
      <c r="C172" s="300" t="s">
        <v>1335</v>
      </c>
      <c r="D172" s="300"/>
      <c r="E172" s="300"/>
      <c r="F172" s="323" t="s">
        <v>1336</v>
      </c>
      <c r="G172" s="300"/>
      <c r="H172" s="300" t="s">
        <v>1397</v>
      </c>
      <c r="I172" s="300" t="s">
        <v>1332</v>
      </c>
      <c r="J172" s="300">
        <v>50</v>
      </c>
      <c r="K172" s="348"/>
    </row>
    <row r="173" s="1" customFormat="1" ht="15" customHeight="1">
      <c r="B173" s="325"/>
      <c r="C173" s="300" t="s">
        <v>1338</v>
      </c>
      <c r="D173" s="300"/>
      <c r="E173" s="300"/>
      <c r="F173" s="323" t="s">
        <v>1330</v>
      </c>
      <c r="G173" s="300"/>
      <c r="H173" s="300" t="s">
        <v>1397</v>
      </c>
      <c r="I173" s="300" t="s">
        <v>1340</v>
      </c>
      <c r="J173" s="300"/>
      <c r="K173" s="348"/>
    </row>
    <row r="174" s="1" customFormat="1" ht="15" customHeight="1">
      <c r="B174" s="325"/>
      <c r="C174" s="300" t="s">
        <v>1349</v>
      </c>
      <c r="D174" s="300"/>
      <c r="E174" s="300"/>
      <c r="F174" s="323" t="s">
        <v>1336</v>
      </c>
      <c r="G174" s="300"/>
      <c r="H174" s="300" t="s">
        <v>1397</v>
      </c>
      <c r="I174" s="300" t="s">
        <v>1332</v>
      </c>
      <c r="J174" s="300">
        <v>50</v>
      </c>
      <c r="K174" s="348"/>
    </row>
    <row r="175" s="1" customFormat="1" ht="15" customHeight="1">
      <c r="B175" s="325"/>
      <c r="C175" s="300" t="s">
        <v>1357</v>
      </c>
      <c r="D175" s="300"/>
      <c r="E175" s="300"/>
      <c r="F175" s="323" t="s">
        <v>1336</v>
      </c>
      <c r="G175" s="300"/>
      <c r="H175" s="300" t="s">
        <v>1397</v>
      </c>
      <c r="I175" s="300" t="s">
        <v>1332</v>
      </c>
      <c r="J175" s="300">
        <v>50</v>
      </c>
      <c r="K175" s="348"/>
    </row>
    <row r="176" s="1" customFormat="1" ht="15" customHeight="1">
      <c r="B176" s="325"/>
      <c r="C176" s="300" t="s">
        <v>1355</v>
      </c>
      <c r="D176" s="300"/>
      <c r="E176" s="300"/>
      <c r="F176" s="323" t="s">
        <v>1336</v>
      </c>
      <c r="G176" s="300"/>
      <c r="H176" s="300" t="s">
        <v>1397</v>
      </c>
      <c r="I176" s="300" t="s">
        <v>1332</v>
      </c>
      <c r="J176" s="300">
        <v>50</v>
      </c>
      <c r="K176" s="348"/>
    </row>
    <row r="177" s="1" customFormat="1" ht="15" customHeight="1">
      <c r="B177" s="325"/>
      <c r="C177" s="300" t="s">
        <v>120</v>
      </c>
      <c r="D177" s="300"/>
      <c r="E177" s="300"/>
      <c r="F177" s="323" t="s">
        <v>1330</v>
      </c>
      <c r="G177" s="300"/>
      <c r="H177" s="300" t="s">
        <v>1398</v>
      </c>
      <c r="I177" s="300" t="s">
        <v>1399</v>
      </c>
      <c r="J177" s="300"/>
      <c r="K177" s="348"/>
    </row>
    <row r="178" s="1" customFormat="1" ht="15" customHeight="1">
      <c r="B178" s="325"/>
      <c r="C178" s="300" t="s">
        <v>60</v>
      </c>
      <c r="D178" s="300"/>
      <c r="E178" s="300"/>
      <c r="F178" s="323" t="s">
        <v>1330</v>
      </c>
      <c r="G178" s="300"/>
      <c r="H178" s="300" t="s">
        <v>1400</v>
      </c>
      <c r="I178" s="300" t="s">
        <v>1401</v>
      </c>
      <c r="J178" s="300">
        <v>1</v>
      </c>
      <c r="K178" s="348"/>
    </row>
    <row r="179" s="1" customFormat="1" ht="15" customHeight="1">
      <c r="B179" s="325"/>
      <c r="C179" s="300" t="s">
        <v>56</v>
      </c>
      <c r="D179" s="300"/>
      <c r="E179" s="300"/>
      <c r="F179" s="323" t="s">
        <v>1330</v>
      </c>
      <c r="G179" s="300"/>
      <c r="H179" s="300" t="s">
        <v>1402</v>
      </c>
      <c r="I179" s="300" t="s">
        <v>1332</v>
      </c>
      <c r="J179" s="300">
        <v>20</v>
      </c>
      <c r="K179" s="348"/>
    </row>
    <row r="180" s="1" customFormat="1" ht="15" customHeight="1">
      <c r="B180" s="325"/>
      <c r="C180" s="300" t="s">
        <v>57</v>
      </c>
      <c r="D180" s="300"/>
      <c r="E180" s="300"/>
      <c r="F180" s="323" t="s">
        <v>1330</v>
      </c>
      <c r="G180" s="300"/>
      <c r="H180" s="300" t="s">
        <v>1403</v>
      </c>
      <c r="I180" s="300" t="s">
        <v>1332</v>
      </c>
      <c r="J180" s="300">
        <v>255</v>
      </c>
      <c r="K180" s="348"/>
    </row>
    <row r="181" s="1" customFormat="1" ht="15" customHeight="1">
      <c r="B181" s="325"/>
      <c r="C181" s="300" t="s">
        <v>121</v>
      </c>
      <c r="D181" s="300"/>
      <c r="E181" s="300"/>
      <c r="F181" s="323" t="s">
        <v>1330</v>
      </c>
      <c r="G181" s="300"/>
      <c r="H181" s="300" t="s">
        <v>1294</v>
      </c>
      <c r="I181" s="300" t="s">
        <v>1332</v>
      </c>
      <c r="J181" s="300">
        <v>10</v>
      </c>
      <c r="K181" s="348"/>
    </row>
    <row r="182" s="1" customFormat="1" ht="15" customHeight="1">
      <c r="B182" s="325"/>
      <c r="C182" s="300" t="s">
        <v>122</v>
      </c>
      <c r="D182" s="300"/>
      <c r="E182" s="300"/>
      <c r="F182" s="323" t="s">
        <v>1330</v>
      </c>
      <c r="G182" s="300"/>
      <c r="H182" s="300" t="s">
        <v>1404</v>
      </c>
      <c r="I182" s="300" t="s">
        <v>1365</v>
      </c>
      <c r="J182" s="300"/>
      <c r="K182" s="348"/>
    </row>
    <row r="183" s="1" customFormat="1" ht="15" customHeight="1">
      <c r="B183" s="325"/>
      <c r="C183" s="300" t="s">
        <v>1405</v>
      </c>
      <c r="D183" s="300"/>
      <c r="E183" s="300"/>
      <c r="F183" s="323" t="s">
        <v>1330</v>
      </c>
      <c r="G183" s="300"/>
      <c r="H183" s="300" t="s">
        <v>1406</v>
      </c>
      <c r="I183" s="300" t="s">
        <v>1365</v>
      </c>
      <c r="J183" s="300"/>
      <c r="K183" s="348"/>
    </row>
    <row r="184" s="1" customFormat="1" ht="15" customHeight="1">
      <c r="B184" s="325"/>
      <c r="C184" s="300" t="s">
        <v>1394</v>
      </c>
      <c r="D184" s="300"/>
      <c r="E184" s="300"/>
      <c r="F184" s="323" t="s">
        <v>1330</v>
      </c>
      <c r="G184" s="300"/>
      <c r="H184" s="300" t="s">
        <v>1407</v>
      </c>
      <c r="I184" s="300" t="s">
        <v>1365</v>
      </c>
      <c r="J184" s="300"/>
      <c r="K184" s="348"/>
    </row>
    <row r="185" s="1" customFormat="1" ht="15" customHeight="1">
      <c r="B185" s="325"/>
      <c r="C185" s="300" t="s">
        <v>124</v>
      </c>
      <c r="D185" s="300"/>
      <c r="E185" s="300"/>
      <c r="F185" s="323" t="s">
        <v>1336</v>
      </c>
      <c r="G185" s="300"/>
      <c r="H185" s="300" t="s">
        <v>1408</v>
      </c>
      <c r="I185" s="300" t="s">
        <v>1332</v>
      </c>
      <c r="J185" s="300">
        <v>50</v>
      </c>
      <c r="K185" s="348"/>
    </row>
    <row r="186" s="1" customFormat="1" ht="15" customHeight="1">
      <c r="B186" s="325"/>
      <c r="C186" s="300" t="s">
        <v>1409</v>
      </c>
      <c r="D186" s="300"/>
      <c r="E186" s="300"/>
      <c r="F186" s="323" t="s">
        <v>1336</v>
      </c>
      <c r="G186" s="300"/>
      <c r="H186" s="300" t="s">
        <v>1410</v>
      </c>
      <c r="I186" s="300" t="s">
        <v>1411</v>
      </c>
      <c r="J186" s="300"/>
      <c r="K186" s="348"/>
    </row>
    <row r="187" s="1" customFormat="1" ht="15" customHeight="1">
      <c r="B187" s="325"/>
      <c r="C187" s="300" t="s">
        <v>1412</v>
      </c>
      <c r="D187" s="300"/>
      <c r="E187" s="300"/>
      <c r="F187" s="323" t="s">
        <v>1336</v>
      </c>
      <c r="G187" s="300"/>
      <c r="H187" s="300" t="s">
        <v>1413</v>
      </c>
      <c r="I187" s="300" t="s">
        <v>1411</v>
      </c>
      <c r="J187" s="300"/>
      <c r="K187" s="348"/>
    </row>
    <row r="188" s="1" customFormat="1" ht="15" customHeight="1">
      <c r="B188" s="325"/>
      <c r="C188" s="300" t="s">
        <v>1414</v>
      </c>
      <c r="D188" s="300"/>
      <c r="E188" s="300"/>
      <c r="F188" s="323" t="s">
        <v>1336</v>
      </c>
      <c r="G188" s="300"/>
      <c r="H188" s="300" t="s">
        <v>1415</v>
      </c>
      <c r="I188" s="300" t="s">
        <v>1411</v>
      </c>
      <c r="J188" s="300"/>
      <c r="K188" s="348"/>
    </row>
    <row r="189" s="1" customFormat="1" ht="15" customHeight="1">
      <c r="B189" s="325"/>
      <c r="C189" s="361" t="s">
        <v>1416</v>
      </c>
      <c r="D189" s="300"/>
      <c r="E189" s="300"/>
      <c r="F189" s="323" t="s">
        <v>1336</v>
      </c>
      <c r="G189" s="300"/>
      <c r="H189" s="300" t="s">
        <v>1417</v>
      </c>
      <c r="I189" s="300" t="s">
        <v>1418</v>
      </c>
      <c r="J189" s="362" t="s">
        <v>1419</v>
      </c>
      <c r="K189" s="348"/>
    </row>
    <row r="190" s="1" customFormat="1" ht="15" customHeight="1">
      <c r="B190" s="325"/>
      <c r="C190" s="361" t="s">
        <v>45</v>
      </c>
      <c r="D190" s="300"/>
      <c r="E190" s="300"/>
      <c r="F190" s="323" t="s">
        <v>1330</v>
      </c>
      <c r="G190" s="300"/>
      <c r="H190" s="297" t="s">
        <v>1420</v>
      </c>
      <c r="I190" s="300" t="s">
        <v>1421</v>
      </c>
      <c r="J190" s="300"/>
      <c r="K190" s="348"/>
    </row>
    <row r="191" s="1" customFormat="1" ht="15" customHeight="1">
      <c r="B191" s="325"/>
      <c r="C191" s="361" t="s">
        <v>1422</v>
      </c>
      <c r="D191" s="300"/>
      <c r="E191" s="300"/>
      <c r="F191" s="323" t="s">
        <v>1330</v>
      </c>
      <c r="G191" s="300"/>
      <c r="H191" s="300" t="s">
        <v>1423</v>
      </c>
      <c r="I191" s="300" t="s">
        <v>1365</v>
      </c>
      <c r="J191" s="300"/>
      <c r="K191" s="348"/>
    </row>
    <row r="192" s="1" customFormat="1" ht="15" customHeight="1">
      <c r="B192" s="325"/>
      <c r="C192" s="361" t="s">
        <v>1424</v>
      </c>
      <c r="D192" s="300"/>
      <c r="E192" s="300"/>
      <c r="F192" s="323" t="s">
        <v>1330</v>
      </c>
      <c r="G192" s="300"/>
      <c r="H192" s="300" t="s">
        <v>1425</v>
      </c>
      <c r="I192" s="300" t="s">
        <v>1365</v>
      </c>
      <c r="J192" s="300"/>
      <c r="K192" s="348"/>
    </row>
    <row r="193" s="1" customFormat="1" ht="15" customHeight="1">
      <c r="B193" s="325"/>
      <c r="C193" s="361" t="s">
        <v>1426</v>
      </c>
      <c r="D193" s="300"/>
      <c r="E193" s="300"/>
      <c r="F193" s="323" t="s">
        <v>1336</v>
      </c>
      <c r="G193" s="300"/>
      <c r="H193" s="300" t="s">
        <v>1427</v>
      </c>
      <c r="I193" s="300" t="s">
        <v>1365</v>
      </c>
      <c r="J193" s="300"/>
      <c r="K193" s="348"/>
    </row>
    <row r="194" s="1" customFormat="1" ht="15" customHeight="1">
      <c r="B194" s="354"/>
      <c r="C194" s="363"/>
      <c r="D194" s="334"/>
      <c r="E194" s="334"/>
      <c r="F194" s="334"/>
      <c r="G194" s="334"/>
      <c r="H194" s="334"/>
      <c r="I194" s="334"/>
      <c r="J194" s="334"/>
      <c r="K194" s="355"/>
    </row>
    <row r="195" s="1" customFormat="1" ht="18.75" customHeight="1">
      <c r="B195" s="336"/>
      <c r="C195" s="346"/>
      <c r="D195" s="346"/>
      <c r="E195" s="346"/>
      <c r="F195" s="356"/>
      <c r="G195" s="346"/>
      <c r="H195" s="346"/>
      <c r="I195" s="346"/>
      <c r="J195" s="346"/>
      <c r="K195" s="336"/>
    </row>
    <row r="196" s="1" customFormat="1" ht="18.75" customHeight="1">
      <c r="B196" s="336"/>
      <c r="C196" s="346"/>
      <c r="D196" s="346"/>
      <c r="E196" s="346"/>
      <c r="F196" s="356"/>
      <c r="G196" s="346"/>
      <c r="H196" s="346"/>
      <c r="I196" s="346"/>
      <c r="J196" s="346"/>
      <c r="K196" s="336"/>
    </row>
    <row r="197" s="1" customFormat="1" ht="18.75" customHeight="1">
      <c r="B197" s="308"/>
      <c r="C197" s="308"/>
      <c r="D197" s="308"/>
      <c r="E197" s="308"/>
      <c r="F197" s="308"/>
      <c r="G197" s="308"/>
      <c r="H197" s="308"/>
      <c r="I197" s="308"/>
      <c r="J197" s="308"/>
      <c r="K197" s="308"/>
    </row>
    <row r="198" s="1" customFormat="1" ht="13.5">
      <c r="B198" s="287"/>
      <c r="C198" s="288"/>
      <c r="D198" s="288"/>
      <c r="E198" s="288"/>
      <c r="F198" s="288"/>
      <c r="G198" s="288"/>
      <c r="H198" s="288"/>
      <c r="I198" s="288"/>
      <c r="J198" s="288"/>
      <c r="K198" s="289"/>
    </row>
    <row r="199" s="1" customFormat="1" ht="21">
      <c r="B199" s="290"/>
      <c r="C199" s="291" t="s">
        <v>1428</v>
      </c>
      <c r="D199" s="291"/>
      <c r="E199" s="291"/>
      <c r="F199" s="291"/>
      <c r="G199" s="291"/>
      <c r="H199" s="291"/>
      <c r="I199" s="291"/>
      <c r="J199" s="291"/>
      <c r="K199" s="292"/>
    </row>
    <row r="200" s="1" customFormat="1" ht="25.5" customHeight="1">
      <c r="B200" s="290"/>
      <c r="C200" s="364" t="s">
        <v>1429</v>
      </c>
      <c r="D200" s="364"/>
      <c r="E200" s="364"/>
      <c r="F200" s="364" t="s">
        <v>1430</v>
      </c>
      <c r="G200" s="365"/>
      <c r="H200" s="364" t="s">
        <v>1431</v>
      </c>
      <c r="I200" s="364"/>
      <c r="J200" s="364"/>
      <c r="K200" s="292"/>
    </row>
    <row r="201" s="1" customFormat="1" ht="5.25" customHeight="1">
      <c r="B201" s="325"/>
      <c r="C201" s="320"/>
      <c r="D201" s="320"/>
      <c r="E201" s="320"/>
      <c r="F201" s="320"/>
      <c r="G201" s="346"/>
      <c r="H201" s="320"/>
      <c r="I201" s="320"/>
      <c r="J201" s="320"/>
      <c r="K201" s="348"/>
    </row>
    <row r="202" s="1" customFormat="1" ht="15" customHeight="1">
      <c r="B202" s="325"/>
      <c r="C202" s="300" t="s">
        <v>1421</v>
      </c>
      <c r="D202" s="300"/>
      <c r="E202" s="300"/>
      <c r="F202" s="323" t="s">
        <v>46</v>
      </c>
      <c r="G202" s="300"/>
      <c r="H202" s="300" t="s">
        <v>1432</v>
      </c>
      <c r="I202" s="300"/>
      <c r="J202" s="300"/>
      <c r="K202" s="348"/>
    </row>
    <row r="203" s="1" customFormat="1" ht="15" customHeight="1">
      <c r="B203" s="325"/>
      <c r="C203" s="300"/>
      <c r="D203" s="300"/>
      <c r="E203" s="300"/>
      <c r="F203" s="323" t="s">
        <v>47</v>
      </c>
      <c r="G203" s="300"/>
      <c r="H203" s="300" t="s">
        <v>1433</v>
      </c>
      <c r="I203" s="300"/>
      <c r="J203" s="300"/>
      <c r="K203" s="348"/>
    </row>
    <row r="204" s="1" customFormat="1" ht="15" customHeight="1">
      <c r="B204" s="325"/>
      <c r="C204" s="300"/>
      <c r="D204" s="300"/>
      <c r="E204" s="300"/>
      <c r="F204" s="323" t="s">
        <v>50</v>
      </c>
      <c r="G204" s="300"/>
      <c r="H204" s="300" t="s">
        <v>1434</v>
      </c>
      <c r="I204" s="300"/>
      <c r="J204" s="300"/>
      <c r="K204" s="348"/>
    </row>
    <row r="205" s="1" customFormat="1" ht="15" customHeight="1">
      <c r="B205" s="325"/>
      <c r="C205" s="300"/>
      <c r="D205" s="300"/>
      <c r="E205" s="300"/>
      <c r="F205" s="323" t="s">
        <v>48</v>
      </c>
      <c r="G205" s="300"/>
      <c r="H205" s="300" t="s">
        <v>1435</v>
      </c>
      <c r="I205" s="300"/>
      <c r="J205" s="300"/>
      <c r="K205" s="348"/>
    </row>
    <row r="206" s="1" customFormat="1" ht="15" customHeight="1">
      <c r="B206" s="325"/>
      <c r="C206" s="300"/>
      <c r="D206" s="300"/>
      <c r="E206" s="300"/>
      <c r="F206" s="323" t="s">
        <v>49</v>
      </c>
      <c r="G206" s="300"/>
      <c r="H206" s="300" t="s">
        <v>1436</v>
      </c>
      <c r="I206" s="300"/>
      <c r="J206" s="300"/>
      <c r="K206" s="348"/>
    </row>
    <row r="207" s="1" customFormat="1" ht="15" customHeight="1">
      <c r="B207" s="325"/>
      <c r="C207" s="300"/>
      <c r="D207" s="300"/>
      <c r="E207" s="300"/>
      <c r="F207" s="323"/>
      <c r="G207" s="300"/>
      <c r="H207" s="300"/>
      <c r="I207" s="300"/>
      <c r="J207" s="300"/>
      <c r="K207" s="348"/>
    </row>
    <row r="208" s="1" customFormat="1" ht="15" customHeight="1">
      <c r="B208" s="325"/>
      <c r="C208" s="300" t="s">
        <v>1377</v>
      </c>
      <c r="D208" s="300"/>
      <c r="E208" s="300"/>
      <c r="F208" s="323" t="s">
        <v>82</v>
      </c>
      <c r="G208" s="300"/>
      <c r="H208" s="300" t="s">
        <v>1437</v>
      </c>
      <c r="I208" s="300"/>
      <c r="J208" s="300"/>
      <c r="K208" s="348"/>
    </row>
    <row r="209" s="1" customFormat="1" ht="15" customHeight="1">
      <c r="B209" s="325"/>
      <c r="C209" s="300"/>
      <c r="D209" s="300"/>
      <c r="E209" s="300"/>
      <c r="F209" s="323" t="s">
        <v>1272</v>
      </c>
      <c r="G209" s="300"/>
      <c r="H209" s="300" t="s">
        <v>1273</v>
      </c>
      <c r="I209" s="300"/>
      <c r="J209" s="300"/>
      <c r="K209" s="348"/>
    </row>
    <row r="210" s="1" customFormat="1" ht="15" customHeight="1">
      <c r="B210" s="325"/>
      <c r="C210" s="300"/>
      <c r="D210" s="300"/>
      <c r="E210" s="300"/>
      <c r="F210" s="323" t="s">
        <v>1270</v>
      </c>
      <c r="G210" s="300"/>
      <c r="H210" s="300" t="s">
        <v>1438</v>
      </c>
      <c r="I210" s="300"/>
      <c r="J210" s="300"/>
      <c r="K210" s="348"/>
    </row>
    <row r="211" s="1" customFormat="1" ht="15" customHeight="1">
      <c r="B211" s="366"/>
      <c r="C211" s="300"/>
      <c r="D211" s="300"/>
      <c r="E211" s="300"/>
      <c r="F211" s="323" t="s">
        <v>1274</v>
      </c>
      <c r="G211" s="361"/>
      <c r="H211" s="352" t="s">
        <v>1275</v>
      </c>
      <c r="I211" s="352"/>
      <c r="J211" s="352"/>
      <c r="K211" s="367"/>
    </row>
    <row r="212" s="1" customFormat="1" ht="15" customHeight="1">
      <c r="B212" s="366"/>
      <c r="C212" s="300"/>
      <c r="D212" s="300"/>
      <c r="E212" s="300"/>
      <c r="F212" s="323" t="s">
        <v>1276</v>
      </c>
      <c r="G212" s="361"/>
      <c r="H212" s="352" t="s">
        <v>1439</v>
      </c>
      <c r="I212" s="352"/>
      <c r="J212" s="352"/>
      <c r="K212" s="367"/>
    </row>
    <row r="213" s="1" customFormat="1" ht="15" customHeight="1">
      <c r="B213" s="366"/>
      <c r="C213" s="300"/>
      <c r="D213" s="300"/>
      <c r="E213" s="300"/>
      <c r="F213" s="323"/>
      <c r="G213" s="361"/>
      <c r="H213" s="352"/>
      <c r="I213" s="352"/>
      <c r="J213" s="352"/>
      <c r="K213" s="367"/>
    </row>
    <row r="214" s="1" customFormat="1" ht="15" customHeight="1">
      <c r="B214" s="366"/>
      <c r="C214" s="300" t="s">
        <v>1401</v>
      </c>
      <c r="D214" s="300"/>
      <c r="E214" s="300"/>
      <c r="F214" s="323">
        <v>1</v>
      </c>
      <c r="G214" s="361"/>
      <c r="H214" s="352" t="s">
        <v>1440</v>
      </c>
      <c r="I214" s="352"/>
      <c r="J214" s="352"/>
      <c r="K214" s="367"/>
    </row>
    <row r="215" s="1" customFormat="1" ht="15" customHeight="1">
      <c r="B215" s="366"/>
      <c r="C215" s="300"/>
      <c r="D215" s="300"/>
      <c r="E215" s="300"/>
      <c r="F215" s="323">
        <v>2</v>
      </c>
      <c r="G215" s="361"/>
      <c r="H215" s="352" t="s">
        <v>1441</v>
      </c>
      <c r="I215" s="352"/>
      <c r="J215" s="352"/>
      <c r="K215" s="367"/>
    </row>
    <row r="216" s="1" customFormat="1" ht="15" customHeight="1">
      <c r="B216" s="366"/>
      <c r="C216" s="300"/>
      <c r="D216" s="300"/>
      <c r="E216" s="300"/>
      <c r="F216" s="323">
        <v>3</v>
      </c>
      <c r="G216" s="361"/>
      <c r="H216" s="352" t="s">
        <v>1442</v>
      </c>
      <c r="I216" s="352"/>
      <c r="J216" s="352"/>
      <c r="K216" s="367"/>
    </row>
    <row r="217" s="1" customFormat="1" ht="15" customHeight="1">
      <c r="B217" s="366"/>
      <c r="C217" s="300"/>
      <c r="D217" s="300"/>
      <c r="E217" s="300"/>
      <c r="F217" s="323">
        <v>4</v>
      </c>
      <c r="G217" s="361"/>
      <c r="H217" s="352" t="s">
        <v>1443</v>
      </c>
      <c r="I217" s="352"/>
      <c r="J217" s="352"/>
      <c r="K217" s="367"/>
    </row>
    <row r="218" s="1" customFormat="1" ht="12.75" customHeight="1">
      <c r="B218" s="368"/>
      <c r="C218" s="369"/>
      <c r="D218" s="369"/>
      <c r="E218" s="369"/>
      <c r="F218" s="369"/>
      <c r="G218" s="369"/>
      <c r="H218" s="369"/>
      <c r="I218" s="369"/>
      <c r="J218" s="369"/>
      <c r="K218" s="370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Koterová Vendula</dc:creator>
  <cp:lastModifiedBy>Koterová Vendula</cp:lastModifiedBy>
  <dcterms:created xsi:type="dcterms:W3CDTF">2022-06-15T12:04:44Z</dcterms:created>
  <dcterms:modified xsi:type="dcterms:W3CDTF">2022-06-15T12:04:51Z</dcterms:modified>
</cp:coreProperties>
</file>